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codeName="ThisWorkbook"/>
  <bookViews>
    <workbookView xWindow="0" yWindow="0" windowWidth="28800" windowHeight="12195"/>
  </bookViews>
  <sheets>
    <sheet name="Rekapitulace stavby" sheetId="1" r:id="rId1"/>
    <sheet name="001 - SO 001 - Bourací práce" sheetId="2" r:id="rId2"/>
    <sheet name="101.1 - SO 101.1 - Komunikace" sheetId="5" r:id="rId3"/>
    <sheet name="102.1 - SO 102.1 - Chodník" sheetId="3" r:id="rId4"/>
    <sheet name="103 - SO 103 - Parkovací stání" sheetId="12" r:id="rId5"/>
    <sheet name="103.2 - SO 103.2 - Parkovací st" sheetId="16" r:id="rId6"/>
    <sheet name="301 - SO 301 - Odvodnění" sheetId="8" r:id="rId7"/>
    <sheet name="401 - SO 401 - Přeložka VO" sheetId="9" r:id="rId8"/>
    <sheet name="402 - SO 402 - Ochrana IS" sheetId="14" r:id="rId9"/>
    <sheet name="801 - SO 801 - Zeleň" sheetId="11" r:id="rId10"/>
    <sheet name="901 - SO 901 - Kontejnerové stá" sheetId="13" r:id="rId11"/>
    <sheet name="VRN - Vedlejší náklady" sheetId="10" r:id="rId12"/>
  </sheets>
  <definedNames>
    <definedName name="_xlnm._FilterDatabase" localSheetId="1" hidden="1">'001 - SO 001 - Bourací práce'!$C$119:$K$239</definedName>
    <definedName name="_xlnm._FilterDatabase" localSheetId="2" hidden="1">'101.1 - SO 101.1 - Komunikace'!$C$120:$K$203</definedName>
    <definedName name="_xlnm._FilterDatabase" localSheetId="3" hidden="1">'102.1 - SO 102.1 - Chodník'!$C$119:$K$190</definedName>
    <definedName name="_xlnm._FilterDatabase" localSheetId="4" hidden="1">'103 - SO 103 - Parkovací stání'!$C$119:$K$184</definedName>
    <definedName name="_xlnm._FilterDatabase" localSheetId="5" hidden="1">'103.2 - SO 103.2 - Parkovací st'!$C$117:$K$131</definedName>
    <definedName name="_xlnm._FilterDatabase" localSheetId="6" hidden="1">'301 - SO 301 - Odvodnění'!$C$121:$K$195</definedName>
    <definedName name="_xlnm._FilterDatabase" localSheetId="7" hidden="1">'401 - SO 401 - Přeložka VO'!$C$116:$K$119</definedName>
    <definedName name="_xlnm._FilterDatabase" localSheetId="8" hidden="1">'402 - SO 402 - Ochrana IS'!$C$119:$K$178</definedName>
    <definedName name="_xlnm._FilterDatabase" localSheetId="10" hidden="1">'901 - SO 901 - Kontejnerové stá'!$C$119:$K$161</definedName>
    <definedName name="_xlnm._FilterDatabase" localSheetId="11" hidden="1">'VRN - Vedlejší náklady'!$C$119:$K$136</definedName>
    <definedName name="_xlnm.Print_Titles" localSheetId="1">'001 - SO 001 - Bourací práce'!$119:$119</definedName>
    <definedName name="_xlnm.Print_Titles" localSheetId="2">'101.1 - SO 101.1 - Komunikace'!$120:$120</definedName>
    <definedName name="_xlnm.Print_Titles" localSheetId="3">'102.1 - SO 102.1 - Chodník'!$119:$119</definedName>
    <definedName name="_xlnm.Print_Titles" localSheetId="4">'103 - SO 103 - Parkovací stání'!$119:$119</definedName>
    <definedName name="_xlnm.Print_Titles" localSheetId="5">'103.2 - SO 103.2 - Parkovací st'!$117:$117</definedName>
    <definedName name="_xlnm.Print_Titles" localSheetId="6">'301 - SO 301 - Odvodnění'!$121:$121</definedName>
    <definedName name="_xlnm.Print_Titles" localSheetId="7">'401 - SO 401 - Přeložka VO'!$116:$116</definedName>
    <definedName name="_xlnm.Print_Titles" localSheetId="8">'402 - SO 402 - Ochrana IS'!$119:$119</definedName>
    <definedName name="_xlnm.Print_Titles" localSheetId="9">'801 - SO 801 - Zeleň'!#REF!</definedName>
    <definedName name="_xlnm.Print_Titles" localSheetId="10">'901 - SO 901 - Kontejnerové stá'!$119:$119</definedName>
    <definedName name="_xlnm.Print_Titles" localSheetId="0">'Rekapitulace stavby'!$92:$92</definedName>
    <definedName name="_xlnm.Print_Titles" localSheetId="11">'VRN - Vedlejší náklady'!$119:$119</definedName>
    <definedName name="_xlnm.Print_Area" localSheetId="1">'001 - SO 001 - Bourací práce'!$C$4:$J$39,'001 - SO 001 - Bourací práce'!$C$50:$J$76,'001 - SO 001 - Bourací práce'!$C$82:$J$101,'001 - SO 001 - Bourací práce'!$C$107:$K$239</definedName>
    <definedName name="_xlnm.Print_Area" localSheetId="2">'101.1 - SO 101.1 - Komunikace'!$C$4:$J$39,'101.1 - SO 101.1 - Komunikace'!$C$50:$J$76,'101.1 - SO 101.1 - Komunikace'!$C$82:$J$102,'101.1 - SO 101.1 - Komunikace'!$C$108:$K$203</definedName>
    <definedName name="_xlnm.Print_Area" localSheetId="3">'102.1 - SO 102.1 - Chodník'!$C$4:$J$39,'102.1 - SO 102.1 - Chodník'!$C$50:$J$76,'102.1 - SO 102.1 - Chodník'!$C$82:$J$101,'102.1 - SO 102.1 - Chodník'!$C$107:$K$190</definedName>
    <definedName name="_xlnm.Print_Area" localSheetId="4">'103 - SO 103 - Parkovací stání'!$C$4:$J$39,'103 - SO 103 - Parkovací stání'!$C$50:$J$76,'103 - SO 103 - Parkovací stání'!$C$82:$J$101,'103 - SO 103 - Parkovací stání'!$C$107:$K$184</definedName>
    <definedName name="_xlnm.Print_Area" localSheetId="5">'103.2 - SO 103.2 - Parkovací st'!$C$4:$J$39,'103.2 - SO 103.2 - Parkovací st'!$C$50:$J$76,'103.2 - SO 103.2 - Parkovací st'!$C$82:$J$99,'103.2 - SO 103.2 - Parkovací st'!$C$105:$K$131</definedName>
    <definedName name="_xlnm.Print_Area" localSheetId="6">'301 - SO 301 - Odvodnění'!$C$4:$J$39,'301 - SO 301 - Odvodnění'!$C$50:$J$76,'301 - SO 301 - Odvodnění'!$C$82:$J$103,'301 - SO 301 - Odvodnění'!$C$109:$K$197</definedName>
    <definedName name="_xlnm.Print_Area" localSheetId="7">'401 - SO 401 - Přeložka VO'!$C$4:$J$39,'401 - SO 401 - Přeložka VO'!$C$50:$J$76,'401 - SO 401 - Přeložka VO'!$C$82:$J$98,'401 - SO 401 - Přeložka VO'!$C$104:$K$119</definedName>
    <definedName name="_xlnm.Print_Area" localSheetId="8">'402 - SO 402 - Ochrana IS'!$C$4:$J$39,'402 - SO 402 - Ochrana IS'!$C$50:$J$76,'402 - SO 402 - Ochrana IS'!$C$82:$J$101,'402 - SO 402 - Ochrana IS'!$C$107:$K$181</definedName>
    <definedName name="_xlnm.Print_Area" localSheetId="9">'801 - SO 801 - Zeleň'!$A$1:$L$137</definedName>
    <definedName name="_xlnm.Print_Area" localSheetId="10">'901 - SO 901 - Kontejnerové stá'!$C$4:$J$39,'901 - SO 901 - Kontejnerové stá'!$C$50:$J$76,'901 - SO 901 - Kontejnerové stá'!$C$82:$J$101,'901 - SO 901 - Kontejnerové stá'!$C$107:$K$161</definedName>
    <definedName name="_xlnm.Print_Area" localSheetId="0">'Rekapitulace stavby'!$D$4:$AO$76,'Rekapitulace stavby'!$C$82:$AQ$106</definedName>
    <definedName name="_xlnm.Print_Area" localSheetId="11">'VRN - Vedlejší náklady'!$C$4:$J$39,'VRN - Vedlejší náklady'!$C$50:$J$76,'VRN - Vedlejší náklady'!$C$82:$J$101,'VRN - Vedlejší náklady'!$C$107:$K$140</definedName>
  </definedNames>
  <calcPr calcId="144525"/>
</workbook>
</file>

<file path=xl/calcChain.xml><?xml version="1.0" encoding="utf-8"?>
<calcChain xmlns="http://schemas.openxmlformats.org/spreadsheetml/2006/main">
  <c r="T239" i="2" l="1"/>
  <c r="R239" i="2"/>
  <c r="P239" i="2"/>
  <c r="T190" i="3"/>
  <c r="R190" i="3"/>
  <c r="P190" i="3"/>
  <c r="T184" i="12"/>
  <c r="R184" i="12"/>
  <c r="P184" i="12"/>
  <c r="T118" i="16"/>
  <c r="R118" i="16"/>
  <c r="P118" i="16"/>
  <c r="T131" i="16"/>
  <c r="R131" i="16"/>
  <c r="P131" i="16"/>
  <c r="P120" i="16"/>
  <c r="R120" i="16"/>
  <c r="T120" i="16"/>
  <c r="T195" i="8"/>
  <c r="R195" i="8"/>
  <c r="P195" i="8"/>
  <c r="T193" i="8"/>
  <c r="R193" i="8"/>
  <c r="P193" i="8"/>
  <c r="T177" i="14"/>
  <c r="R177" i="14"/>
  <c r="P177" i="14"/>
  <c r="T161" i="13"/>
  <c r="R161" i="13"/>
  <c r="P161" i="13"/>
  <c r="T138" i="10"/>
  <c r="R138" i="10"/>
  <c r="P138" i="10"/>
  <c r="T140" i="10"/>
  <c r="R140" i="10"/>
  <c r="P140" i="10"/>
  <c r="BK181" i="8" l="1"/>
  <c r="BI181" i="8"/>
  <c r="BH181" i="8"/>
  <c r="BG181" i="8"/>
  <c r="BF181" i="8"/>
  <c r="T181" i="8"/>
  <c r="R181" i="8"/>
  <c r="P181" i="8"/>
  <c r="J181" i="8"/>
  <c r="BE181" i="8" s="1"/>
  <c r="BK182" i="8"/>
  <c r="BI182" i="8"/>
  <c r="BH182" i="8"/>
  <c r="BG182" i="8"/>
  <c r="BF182" i="8"/>
  <c r="T182" i="8"/>
  <c r="R182" i="8"/>
  <c r="P182" i="8"/>
  <c r="J182" i="8"/>
  <c r="BE182" i="8" s="1"/>
  <c r="BK193" i="8"/>
  <c r="BI193" i="8"/>
  <c r="BH193" i="8"/>
  <c r="BG193" i="8"/>
  <c r="BF193" i="8"/>
  <c r="J193" i="8"/>
  <c r="BE193" i="8" s="1"/>
  <c r="J101" i="8" l="1"/>
  <c r="BK197" i="8"/>
  <c r="BI197" i="8"/>
  <c r="BH197" i="8"/>
  <c r="BG197" i="8"/>
  <c r="BF197" i="8"/>
  <c r="T197" i="8"/>
  <c r="T196" i="8" s="1"/>
  <c r="R197" i="8"/>
  <c r="R196" i="8" s="1"/>
  <c r="P197" i="8"/>
  <c r="P196" i="8" s="1"/>
  <c r="J197" i="8"/>
  <c r="BE197" i="8" s="1"/>
  <c r="BK196" i="8"/>
  <c r="J196" i="8" s="1"/>
  <c r="J102" i="8" s="1"/>
  <c r="BK190" i="8"/>
  <c r="BI190" i="8"/>
  <c r="BH190" i="8"/>
  <c r="BG190" i="8"/>
  <c r="BF190" i="8"/>
  <c r="T190" i="8"/>
  <c r="R190" i="8"/>
  <c r="P190" i="8"/>
  <c r="J190" i="8"/>
  <c r="BE190" i="8" s="1"/>
  <c r="BK189" i="8"/>
  <c r="BI189" i="8"/>
  <c r="BH189" i="8"/>
  <c r="BG189" i="8"/>
  <c r="BF189" i="8"/>
  <c r="T189" i="8"/>
  <c r="R189" i="8"/>
  <c r="P189" i="8"/>
  <c r="J189" i="8"/>
  <c r="BE189" i="8" s="1"/>
  <c r="BK188" i="8"/>
  <c r="BI188" i="8"/>
  <c r="BH188" i="8"/>
  <c r="BG188" i="8"/>
  <c r="BF188" i="8"/>
  <c r="T188" i="8"/>
  <c r="R188" i="8"/>
  <c r="P188" i="8"/>
  <c r="J188" i="8"/>
  <c r="BE188" i="8" s="1"/>
  <c r="BK187" i="8"/>
  <c r="BI187" i="8"/>
  <c r="BH187" i="8"/>
  <c r="BG187" i="8"/>
  <c r="BF187" i="8"/>
  <c r="T187" i="8"/>
  <c r="R187" i="8"/>
  <c r="P187" i="8"/>
  <c r="J187" i="8"/>
  <c r="BE187" i="8" s="1"/>
  <c r="BK186" i="8"/>
  <c r="BI186" i="8"/>
  <c r="BH186" i="8"/>
  <c r="BG186" i="8"/>
  <c r="BF186" i="8"/>
  <c r="T186" i="8"/>
  <c r="R186" i="8"/>
  <c r="P186" i="8"/>
  <c r="J186" i="8"/>
  <c r="BE186" i="8" s="1"/>
  <c r="BK185" i="8"/>
  <c r="BI185" i="8"/>
  <c r="BH185" i="8"/>
  <c r="BG185" i="8"/>
  <c r="BF185" i="8"/>
  <c r="T185" i="8"/>
  <c r="R185" i="8"/>
  <c r="P185" i="8"/>
  <c r="J185" i="8"/>
  <c r="BE185" i="8" s="1"/>
  <c r="BK184" i="8"/>
  <c r="BI184" i="8"/>
  <c r="BH184" i="8"/>
  <c r="BG184" i="8"/>
  <c r="BF184" i="8"/>
  <c r="T184" i="8"/>
  <c r="R184" i="8"/>
  <c r="P184" i="8"/>
  <c r="J184" i="8"/>
  <c r="BE184" i="8" s="1"/>
  <c r="BK183" i="8"/>
  <c r="BI183" i="8"/>
  <c r="BH183" i="8"/>
  <c r="BG183" i="8"/>
  <c r="BF183" i="8"/>
  <c r="T183" i="8"/>
  <c r="R183" i="8"/>
  <c r="P183" i="8"/>
  <c r="J183" i="8"/>
  <c r="BE183" i="8" s="1"/>
  <c r="BK180" i="8"/>
  <c r="BI180" i="8"/>
  <c r="BH180" i="8"/>
  <c r="BG180" i="8"/>
  <c r="BF180" i="8"/>
  <c r="T180" i="8"/>
  <c r="R180" i="8"/>
  <c r="P180" i="8"/>
  <c r="J180" i="8"/>
  <c r="BE180" i="8" s="1"/>
  <c r="BK179" i="8"/>
  <c r="BI179" i="8"/>
  <c r="BH179" i="8"/>
  <c r="BG179" i="8"/>
  <c r="BF179" i="8"/>
  <c r="T179" i="8"/>
  <c r="R179" i="8"/>
  <c r="P179" i="8"/>
  <c r="J179" i="8"/>
  <c r="BE179" i="8" s="1"/>
  <c r="BK178" i="8"/>
  <c r="BI178" i="8"/>
  <c r="BH178" i="8"/>
  <c r="BG178" i="8"/>
  <c r="BF178" i="8"/>
  <c r="T178" i="8"/>
  <c r="R178" i="8"/>
  <c r="P178" i="8"/>
  <c r="J178" i="8"/>
  <c r="BE178" i="8" s="1"/>
  <c r="BK172" i="8"/>
  <c r="BI172" i="8"/>
  <c r="BH172" i="8"/>
  <c r="BG172" i="8"/>
  <c r="BF172" i="8"/>
  <c r="T172" i="8"/>
  <c r="R172" i="8"/>
  <c r="P172" i="8"/>
  <c r="J172" i="8"/>
  <c r="BE172" i="8" s="1"/>
  <c r="BK170" i="8"/>
  <c r="BI170" i="8"/>
  <c r="BH170" i="8"/>
  <c r="BG170" i="8"/>
  <c r="BF170" i="8"/>
  <c r="T170" i="8"/>
  <c r="R170" i="8"/>
  <c r="P170" i="8"/>
  <c r="J170" i="8"/>
  <c r="BE170" i="8" s="1"/>
  <c r="BK168" i="8"/>
  <c r="BI168" i="8"/>
  <c r="BH168" i="8"/>
  <c r="BG168" i="8"/>
  <c r="BF168" i="8"/>
  <c r="T168" i="8"/>
  <c r="R168" i="8"/>
  <c r="P168" i="8"/>
  <c r="J168" i="8"/>
  <c r="BE168" i="8" s="1"/>
  <c r="BK166" i="8"/>
  <c r="BI166" i="8"/>
  <c r="BH166" i="8"/>
  <c r="BG166" i="8"/>
  <c r="BF166" i="8"/>
  <c r="T166" i="8"/>
  <c r="R166" i="8"/>
  <c r="P166" i="8"/>
  <c r="J166" i="8"/>
  <c r="BE166" i="8" s="1"/>
  <c r="P177" i="8" l="1"/>
  <c r="BK177" i="8"/>
  <c r="R177" i="8"/>
  <c r="T177" i="8"/>
  <c r="BK148" i="12"/>
  <c r="BI148" i="12"/>
  <c r="BH148" i="12"/>
  <c r="BG148" i="12"/>
  <c r="BF148" i="12"/>
  <c r="T148" i="12"/>
  <c r="R148" i="12"/>
  <c r="P148" i="12"/>
  <c r="J148" i="12"/>
  <c r="BE148" i="12" s="1"/>
  <c r="BK146" i="12"/>
  <c r="BI146" i="12"/>
  <c r="BH146" i="12"/>
  <c r="BG146" i="12"/>
  <c r="BF146" i="12"/>
  <c r="T146" i="12"/>
  <c r="R146" i="12"/>
  <c r="P146" i="12"/>
  <c r="J146" i="12"/>
  <c r="BE146" i="12" s="1"/>
  <c r="BK145" i="12"/>
  <c r="BI145" i="12"/>
  <c r="BH145" i="12"/>
  <c r="BG145" i="12"/>
  <c r="BF145" i="12"/>
  <c r="T145" i="12"/>
  <c r="R145" i="12"/>
  <c r="P145" i="12"/>
  <c r="J145" i="12"/>
  <c r="BE145" i="12" s="1"/>
  <c r="BK142" i="12"/>
  <c r="BI142" i="12"/>
  <c r="BH142" i="12"/>
  <c r="BG142" i="12"/>
  <c r="BF142" i="12"/>
  <c r="T142" i="12"/>
  <c r="R142" i="12"/>
  <c r="P142" i="12"/>
  <c r="J142" i="12"/>
  <c r="BE142" i="12" s="1"/>
  <c r="BK139" i="12"/>
  <c r="BI139" i="12"/>
  <c r="BH139" i="12"/>
  <c r="BG139" i="12"/>
  <c r="BF139" i="12"/>
  <c r="T139" i="12"/>
  <c r="R139" i="12"/>
  <c r="P139" i="12"/>
  <c r="J139" i="12"/>
  <c r="BE139" i="12" s="1"/>
  <c r="BK137" i="12"/>
  <c r="BI137" i="12"/>
  <c r="BH137" i="12"/>
  <c r="BG137" i="12"/>
  <c r="BF137" i="12"/>
  <c r="T137" i="12"/>
  <c r="R137" i="12"/>
  <c r="P137" i="12"/>
  <c r="J137" i="12"/>
  <c r="BE137" i="12" s="1"/>
  <c r="BK135" i="12"/>
  <c r="BI135" i="12"/>
  <c r="BH135" i="12"/>
  <c r="BG135" i="12"/>
  <c r="BF135" i="12"/>
  <c r="T135" i="12"/>
  <c r="R135" i="12"/>
  <c r="P135" i="12"/>
  <c r="J135" i="12"/>
  <c r="BE135" i="12" s="1"/>
  <c r="BK132" i="12"/>
  <c r="BI132" i="12"/>
  <c r="BH132" i="12"/>
  <c r="BG132" i="12"/>
  <c r="BF132" i="12"/>
  <c r="T132" i="12"/>
  <c r="R132" i="12"/>
  <c r="P132" i="12"/>
  <c r="J132" i="12"/>
  <c r="BE132" i="12" s="1"/>
  <c r="BK131" i="16"/>
  <c r="BI131" i="16"/>
  <c r="BH131" i="16"/>
  <c r="BG131" i="16"/>
  <c r="BF131" i="16"/>
  <c r="T130" i="16"/>
  <c r="R130" i="16"/>
  <c r="J131" i="16"/>
  <c r="BE131" i="16" s="1"/>
  <c r="BK130" i="16"/>
  <c r="J130" i="16" s="1"/>
  <c r="J98" i="16" s="1"/>
  <c r="P130" i="16"/>
  <c r="BK128" i="16"/>
  <c r="BI128" i="16"/>
  <c r="BH128" i="16"/>
  <c r="BG128" i="16"/>
  <c r="BF128" i="16"/>
  <c r="T128" i="16"/>
  <c r="R128" i="16"/>
  <c r="P128" i="16"/>
  <c r="J128" i="16"/>
  <c r="BE128" i="16" s="1"/>
  <c r="BK127" i="16"/>
  <c r="BI127" i="16"/>
  <c r="BH127" i="16"/>
  <c r="BG127" i="16"/>
  <c r="BF127" i="16"/>
  <c r="T127" i="16"/>
  <c r="R127" i="16"/>
  <c r="P127" i="16"/>
  <c r="J127" i="16"/>
  <c r="BE127" i="16" s="1"/>
  <c r="BK125" i="16"/>
  <c r="BI125" i="16"/>
  <c r="BH125" i="16"/>
  <c r="BG125" i="16"/>
  <c r="BF125" i="16"/>
  <c r="T125" i="16"/>
  <c r="R125" i="16"/>
  <c r="P125" i="16"/>
  <c r="J125" i="16"/>
  <c r="BE125" i="16" s="1"/>
  <c r="BK124" i="16"/>
  <c r="BI124" i="16"/>
  <c r="BH124" i="16"/>
  <c r="BG124" i="16"/>
  <c r="BF124" i="16"/>
  <c r="T124" i="16"/>
  <c r="R124" i="16"/>
  <c r="P124" i="16"/>
  <c r="J124" i="16"/>
  <c r="BE124" i="16" s="1"/>
  <c r="BK123" i="16"/>
  <c r="BI123" i="16"/>
  <c r="BH123" i="16"/>
  <c r="BG123" i="16"/>
  <c r="BF123" i="16"/>
  <c r="T123" i="16"/>
  <c r="R123" i="16"/>
  <c r="P123" i="16"/>
  <c r="J123" i="16"/>
  <c r="BE123" i="16" s="1"/>
  <c r="BK120" i="16"/>
  <c r="BI120" i="16"/>
  <c r="BH120" i="16"/>
  <c r="BG120" i="16"/>
  <c r="BF120" i="16"/>
  <c r="J120" i="16"/>
  <c r="BE120" i="16" s="1"/>
  <c r="J115" i="16"/>
  <c r="F115" i="16"/>
  <c r="J114" i="16"/>
  <c r="F114" i="16"/>
  <c r="F112" i="16"/>
  <c r="E110" i="16"/>
  <c r="J92" i="16"/>
  <c r="F92" i="16"/>
  <c r="J91" i="16"/>
  <c r="F91" i="16"/>
  <c r="F89" i="16"/>
  <c r="E87" i="16"/>
  <c r="J37" i="16"/>
  <c r="J36" i="16"/>
  <c r="AY99" i="1" s="1"/>
  <c r="J35" i="16"/>
  <c r="AX99" i="1" s="1"/>
  <c r="J12" i="16"/>
  <c r="J112" i="16" s="1"/>
  <c r="E7" i="16"/>
  <c r="E108" i="16" s="1"/>
  <c r="J167" i="3"/>
  <c r="BE167" i="3" s="1"/>
  <c r="P167" i="3"/>
  <c r="R167" i="3"/>
  <c r="T167" i="3"/>
  <c r="BF167" i="3"/>
  <c r="BG167" i="3"/>
  <c r="BH167" i="3"/>
  <c r="BI167" i="3"/>
  <c r="BK167" i="3"/>
  <c r="F33" i="16" l="1"/>
  <c r="AZ99" i="1" s="1"/>
  <c r="J33" i="16"/>
  <c r="AV99" i="1" s="1"/>
  <c r="J34" i="16"/>
  <c r="F34" i="16"/>
  <c r="BA99" i="1" s="1"/>
  <c r="F36" i="16"/>
  <c r="BC99" i="1" s="1"/>
  <c r="P119" i="16"/>
  <c r="AU99" i="1" s="1"/>
  <c r="AW99" i="1"/>
  <c r="BK119" i="16"/>
  <c r="F35" i="16"/>
  <c r="BB99" i="1" s="1"/>
  <c r="R119" i="16"/>
  <c r="T119" i="16"/>
  <c r="F37" i="16"/>
  <c r="BD99" i="1" s="1"/>
  <c r="E85" i="16"/>
  <c r="J89" i="16"/>
  <c r="BK147" i="5"/>
  <c r="BI147" i="5"/>
  <c r="BH147" i="5"/>
  <c r="BG147" i="5"/>
  <c r="BF147" i="5"/>
  <c r="T147" i="5"/>
  <c r="R147" i="5"/>
  <c r="P147" i="5"/>
  <c r="J147" i="5"/>
  <c r="BE147" i="5" s="1"/>
  <c r="BK144" i="5"/>
  <c r="BI144" i="5"/>
  <c r="BH144" i="5"/>
  <c r="BG144" i="5"/>
  <c r="BF144" i="5"/>
  <c r="T144" i="5"/>
  <c r="R144" i="5"/>
  <c r="P144" i="5"/>
  <c r="J144" i="5"/>
  <c r="BE144" i="5" s="1"/>
  <c r="BK134" i="5"/>
  <c r="BI134" i="5"/>
  <c r="BH134" i="5"/>
  <c r="BG134" i="5"/>
  <c r="BF134" i="5"/>
  <c r="T134" i="5"/>
  <c r="R134" i="5"/>
  <c r="P134" i="5"/>
  <c r="J134" i="5"/>
  <c r="BE134" i="5" s="1"/>
  <c r="J119" i="16" l="1"/>
  <c r="J97" i="16" s="1"/>
  <c r="BK118" i="16"/>
  <c r="J118" i="16" s="1"/>
  <c r="J30" i="16" s="1"/>
  <c r="AT99" i="1"/>
  <c r="BK159" i="8"/>
  <c r="BI159" i="8"/>
  <c r="BH159" i="8"/>
  <c r="BG159" i="8"/>
  <c r="BF159" i="8"/>
  <c r="T159" i="8"/>
  <c r="R159" i="8"/>
  <c r="P159" i="8"/>
  <c r="J159" i="8"/>
  <c r="BE159" i="8" s="1"/>
  <c r="BK158" i="8"/>
  <c r="BI158" i="8"/>
  <c r="BH158" i="8"/>
  <c r="BG158" i="8"/>
  <c r="BF158" i="8"/>
  <c r="T158" i="8"/>
  <c r="R158" i="8"/>
  <c r="P158" i="8"/>
  <c r="J158" i="8"/>
  <c r="BE158" i="8" s="1"/>
  <c r="BK150" i="8"/>
  <c r="BI150" i="8"/>
  <c r="BH150" i="8"/>
  <c r="BG150" i="8"/>
  <c r="BF150" i="8"/>
  <c r="T150" i="8"/>
  <c r="R150" i="8"/>
  <c r="P150" i="8"/>
  <c r="J150" i="8"/>
  <c r="BE150" i="8" s="1"/>
  <c r="BK149" i="8"/>
  <c r="BI149" i="8"/>
  <c r="BH149" i="8"/>
  <c r="BG149" i="8"/>
  <c r="BF149" i="8"/>
  <c r="T149" i="8"/>
  <c r="R149" i="8"/>
  <c r="P149" i="8"/>
  <c r="J149" i="8"/>
  <c r="BE149" i="8" s="1"/>
  <c r="BK126" i="8"/>
  <c r="BI126" i="8"/>
  <c r="BH126" i="8"/>
  <c r="BG126" i="8"/>
  <c r="BF126" i="8"/>
  <c r="T126" i="8"/>
  <c r="R126" i="8"/>
  <c r="P126" i="8"/>
  <c r="J126" i="8"/>
  <c r="BE126" i="8" s="1"/>
  <c r="J39" i="16" l="1"/>
  <c r="AG99" i="1"/>
  <c r="AN99" i="1" s="1"/>
  <c r="J96" i="16"/>
  <c r="J171" i="5"/>
  <c r="P171" i="5"/>
  <c r="R171" i="5"/>
  <c r="T171" i="5"/>
  <c r="BE171" i="5"/>
  <c r="BF171" i="5"/>
  <c r="BG171" i="5"/>
  <c r="BH171" i="5"/>
  <c r="BI171" i="5"/>
  <c r="BK171" i="5"/>
  <c r="BK200" i="5" l="1"/>
  <c r="BI200" i="5"/>
  <c r="BH200" i="5"/>
  <c r="BG200" i="5"/>
  <c r="BF200" i="5"/>
  <c r="T200" i="5"/>
  <c r="R200" i="5"/>
  <c r="P200" i="5"/>
  <c r="J200" i="5"/>
  <c r="BE200" i="5" s="1"/>
  <c r="BK192" i="5"/>
  <c r="BI192" i="5"/>
  <c r="BH192" i="5"/>
  <c r="BG192" i="5"/>
  <c r="BF192" i="5"/>
  <c r="T192" i="5"/>
  <c r="R192" i="5"/>
  <c r="P192" i="5"/>
  <c r="J192" i="5"/>
  <c r="BE192" i="5" s="1"/>
  <c r="BK190" i="5"/>
  <c r="BI190" i="5"/>
  <c r="BH190" i="5"/>
  <c r="BG190" i="5"/>
  <c r="BF190" i="5"/>
  <c r="T190" i="5"/>
  <c r="R190" i="5"/>
  <c r="P190" i="5"/>
  <c r="J190" i="5"/>
  <c r="BE190" i="5" s="1"/>
  <c r="BK188" i="5"/>
  <c r="BI188" i="5"/>
  <c r="BH188" i="5"/>
  <c r="BG188" i="5"/>
  <c r="BF188" i="5"/>
  <c r="T188" i="5"/>
  <c r="R188" i="5"/>
  <c r="P188" i="5"/>
  <c r="J188" i="5"/>
  <c r="BE188" i="5" s="1"/>
  <c r="BK186" i="5"/>
  <c r="BI186" i="5"/>
  <c r="BH186" i="5"/>
  <c r="BG186" i="5"/>
  <c r="BF186" i="5"/>
  <c r="T186" i="5"/>
  <c r="R186" i="5"/>
  <c r="P186" i="5"/>
  <c r="J186" i="5"/>
  <c r="BE186" i="5" s="1"/>
  <c r="BK184" i="5"/>
  <c r="BI184" i="5"/>
  <c r="BH184" i="5"/>
  <c r="BG184" i="5"/>
  <c r="BF184" i="5"/>
  <c r="T184" i="5"/>
  <c r="R184" i="5"/>
  <c r="P184" i="5"/>
  <c r="J184" i="5"/>
  <c r="BE184" i="5" s="1"/>
  <c r="BK183" i="5"/>
  <c r="BI183" i="5"/>
  <c r="BH183" i="5"/>
  <c r="BG183" i="5"/>
  <c r="BF183" i="5"/>
  <c r="T183" i="5"/>
  <c r="R183" i="5"/>
  <c r="P183" i="5"/>
  <c r="J183" i="5"/>
  <c r="BE183" i="5" s="1"/>
  <c r="BK182" i="5"/>
  <c r="BI182" i="5"/>
  <c r="BH182" i="5"/>
  <c r="BG182" i="5"/>
  <c r="BF182" i="5"/>
  <c r="T182" i="5"/>
  <c r="R182" i="5"/>
  <c r="P182" i="5"/>
  <c r="J182" i="5"/>
  <c r="BE182" i="5" s="1"/>
  <c r="BK179" i="5"/>
  <c r="BI179" i="5"/>
  <c r="BH179" i="5"/>
  <c r="BG179" i="5"/>
  <c r="BF179" i="5"/>
  <c r="T179" i="5"/>
  <c r="R179" i="5"/>
  <c r="P179" i="5"/>
  <c r="J179" i="5"/>
  <c r="BE179" i="5" s="1"/>
  <c r="BK176" i="5"/>
  <c r="BI176" i="5"/>
  <c r="BH176" i="5"/>
  <c r="BG176" i="5"/>
  <c r="BF176" i="5"/>
  <c r="T176" i="5"/>
  <c r="R176" i="5"/>
  <c r="P176" i="5"/>
  <c r="J176" i="5"/>
  <c r="BE176" i="5" s="1"/>
  <c r="BK175" i="5"/>
  <c r="BI175" i="5"/>
  <c r="BH175" i="5"/>
  <c r="BG175" i="5"/>
  <c r="BF175" i="5"/>
  <c r="T175" i="5"/>
  <c r="R175" i="5"/>
  <c r="P175" i="5"/>
  <c r="J175" i="5"/>
  <c r="BE175" i="5" s="1"/>
  <c r="BK173" i="5"/>
  <c r="BI173" i="5"/>
  <c r="BH173" i="5"/>
  <c r="BG173" i="5"/>
  <c r="BF173" i="5"/>
  <c r="T173" i="5"/>
  <c r="R173" i="5"/>
  <c r="P173" i="5"/>
  <c r="J173" i="5"/>
  <c r="BE173" i="5" s="1"/>
  <c r="BK172" i="5"/>
  <c r="BI172" i="5"/>
  <c r="BH172" i="5"/>
  <c r="BG172" i="5"/>
  <c r="BF172" i="5"/>
  <c r="T172" i="5"/>
  <c r="R172" i="5"/>
  <c r="P172" i="5"/>
  <c r="J172" i="5"/>
  <c r="BE172" i="5" s="1"/>
  <c r="BK170" i="5"/>
  <c r="BI170" i="5"/>
  <c r="BH170" i="5"/>
  <c r="BG170" i="5"/>
  <c r="BF170" i="5"/>
  <c r="T170" i="5"/>
  <c r="R170" i="5"/>
  <c r="P170" i="5"/>
  <c r="J170" i="5"/>
  <c r="BE170" i="5" s="1"/>
  <c r="BK159" i="5" l="1"/>
  <c r="BI159" i="5"/>
  <c r="BH159" i="5"/>
  <c r="BG159" i="5"/>
  <c r="BF159" i="5"/>
  <c r="T159" i="5"/>
  <c r="R159" i="5"/>
  <c r="P159" i="5"/>
  <c r="J159" i="5"/>
  <c r="BE159" i="5" s="1"/>
  <c r="BK157" i="5"/>
  <c r="BI157" i="5"/>
  <c r="BH157" i="5"/>
  <c r="BG157" i="5"/>
  <c r="BF157" i="5"/>
  <c r="T157" i="5"/>
  <c r="R157" i="5"/>
  <c r="P157" i="5"/>
  <c r="J157" i="5"/>
  <c r="BE157" i="5" s="1"/>
  <c r="BK155" i="5"/>
  <c r="BI155" i="5"/>
  <c r="BH155" i="5"/>
  <c r="BG155" i="5"/>
  <c r="BF155" i="5"/>
  <c r="T155" i="5"/>
  <c r="R155" i="5"/>
  <c r="P155" i="5"/>
  <c r="J155" i="5"/>
  <c r="BE155" i="5" s="1"/>
  <c r="T154" i="5" l="1"/>
  <c r="P154" i="5"/>
  <c r="R154" i="5"/>
  <c r="BK154" i="5"/>
  <c r="J154" i="5" s="1"/>
  <c r="J98" i="5" s="1"/>
  <c r="BK151" i="5" l="1"/>
  <c r="BI151" i="5"/>
  <c r="BH151" i="5"/>
  <c r="BG151" i="5"/>
  <c r="BF151" i="5"/>
  <c r="T151" i="5"/>
  <c r="R151" i="5"/>
  <c r="P151" i="5"/>
  <c r="J151" i="5"/>
  <c r="BE151" i="5" s="1"/>
  <c r="BK150" i="5"/>
  <c r="BI150" i="5"/>
  <c r="BH150" i="5"/>
  <c r="BG150" i="5"/>
  <c r="BF150" i="5"/>
  <c r="T150" i="5"/>
  <c r="R150" i="5"/>
  <c r="P150" i="5"/>
  <c r="J150" i="5"/>
  <c r="BE150" i="5" s="1"/>
  <c r="BK142" i="5"/>
  <c r="BI142" i="5"/>
  <c r="BH142" i="5"/>
  <c r="BG142" i="5"/>
  <c r="BF142" i="5"/>
  <c r="T142" i="5"/>
  <c r="R142" i="5"/>
  <c r="P142" i="5"/>
  <c r="J142" i="5"/>
  <c r="BE142" i="5" s="1"/>
  <c r="BK140" i="5"/>
  <c r="BI140" i="5"/>
  <c r="BH140" i="5"/>
  <c r="BG140" i="5"/>
  <c r="BF140" i="5"/>
  <c r="T140" i="5"/>
  <c r="R140" i="5"/>
  <c r="P140" i="5"/>
  <c r="J140" i="5"/>
  <c r="BE140" i="5" s="1"/>
  <c r="BK133" i="5"/>
  <c r="BI133" i="5"/>
  <c r="BH133" i="5"/>
  <c r="BG133" i="5"/>
  <c r="BF133" i="5"/>
  <c r="T133" i="5"/>
  <c r="R133" i="5"/>
  <c r="P133" i="5"/>
  <c r="J133" i="5"/>
  <c r="BE133" i="5" s="1"/>
  <c r="BK125" i="5"/>
  <c r="BI125" i="5"/>
  <c r="BH125" i="5"/>
  <c r="BG125" i="5"/>
  <c r="BF125" i="5"/>
  <c r="T125" i="5"/>
  <c r="R125" i="5"/>
  <c r="P125" i="5"/>
  <c r="J125" i="5"/>
  <c r="BE125" i="5" s="1"/>
  <c r="BK123" i="5"/>
  <c r="BI123" i="5"/>
  <c r="BH123" i="5"/>
  <c r="BG123" i="5"/>
  <c r="BF123" i="5"/>
  <c r="T123" i="5"/>
  <c r="R123" i="5"/>
  <c r="P123" i="5"/>
  <c r="J123" i="5"/>
  <c r="BE123" i="5" s="1"/>
  <c r="BK181" i="12"/>
  <c r="BI181" i="12"/>
  <c r="BH181" i="12"/>
  <c r="BG181" i="12"/>
  <c r="BF181" i="12"/>
  <c r="T181" i="12"/>
  <c r="R181" i="12"/>
  <c r="P181" i="12"/>
  <c r="J181" i="12"/>
  <c r="BE181" i="12" s="1"/>
  <c r="BK150" i="12"/>
  <c r="BI150" i="12"/>
  <c r="BH150" i="12"/>
  <c r="BG150" i="12"/>
  <c r="BF150" i="12"/>
  <c r="T150" i="12"/>
  <c r="R150" i="12"/>
  <c r="P150" i="12"/>
  <c r="J150" i="12"/>
  <c r="BE150" i="12" s="1"/>
  <c r="BK131" i="12"/>
  <c r="BI131" i="12"/>
  <c r="BH131" i="12"/>
  <c r="BG131" i="12"/>
  <c r="BF131" i="12"/>
  <c r="T131" i="12"/>
  <c r="R131" i="12"/>
  <c r="P131" i="12"/>
  <c r="J131" i="12"/>
  <c r="BE131" i="12" s="1"/>
  <c r="BK125" i="12"/>
  <c r="BI125" i="12"/>
  <c r="BH125" i="12"/>
  <c r="BG125" i="12"/>
  <c r="BF125" i="12"/>
  <c r="T125" i="12"/>
  <c r="R125" i="12"/>
  <c r="P125" i="12"/>
  <c r="J125" i="12"/>
  <c r="BE125" i="12" s="1"/>
  <c r="BK122" i="12"/>
  <c r="BI122" i="12"/>
  <c r="BH122" i="12"/>
  <c r="BG122" i="12"/>
  <c r="BF122" i="12"/>
  <c r="T122" i="12"/>
  <c r="R122" i="12"/>
  <c r="P122" i="12"/>
  <c r="J122" i="12"/>
  <c r="BE122" i="12" s="1"/>
  <c r="BK185" i="3"/>
  <c r="BI185" i="3"/>
  <c r="BH185" i="3"/>
  <c r="BG185" i="3"/>
  <c r="BF185" i="3"/>
  <c r="T185" i="3"/>
  <c r="R185" i="3"/>
  <c r="P185" i="3"/>
  <c r="J185" i="3"/>
  <c r="BE185" i="3" s="1"/>
  <c r="BK187" i="3"/>
  <c r="BI187" i="3"/>
  <c r="BH187" i="3"/>
  <c r="BG187" i="3"/>
  <c r="BF187" i="3"/>
  <c r="T187" i="3"/>
  <c r="R187" i="3"/>
  <c r="P187" i="3"/>
  <c r="J187" i="3"/>
  <c r="BE187" i="3" s="1"/>
  <c r="BK140" i="10"/>
  <c r="BK137" i="10" s="1"/>
  <c r="BI140" i="10"/>
  <c r="BH140" i="10"/>
  <c r="BG140" i="10"/>
  <c r="BF140" i="10"/>
  <c r="T137" i="10"/>
  <c r="R137" i="10"/>
  <c r="P137" i="10"/>
  <c r="J140" i="10"/>
  <c r="BE140" i="10" s="1"/>
  <c r="BK160" i="3"/>
  <c r="BI160" i="3"/>
  <c r="BH160" i="3"/>
  <c r="BG160" i="3"/>
  <c r="BF160" i="3"/>
  <c r="T160" i="3"/>
  <c r="R160" i="3"/>
  <c r="P160" i="3"/>
  <c r="J160" i="3"/>
  <c r="BE160" i="3" s="1"/>
  <c r="BK133" i="3"/>
  <c r="BI133" i="3"/>
  <c r="BH133" i="3"/>
  <c r="BG133" i="3"/>
  <c r="BF133" i="3"/>
  <c r="T133" i="3"/>
  <c r="R133" i="3"/>
  <c r="P133" i="3"/>
  <c r="J133" i="3"/>
  <c r="BE133" i="3" s="1"/>
  <c r="BK158" i="3"/>
  <c r="BI158" i="3"/>
  <c r="BH158" i="3"/>
  <c r="BG158" i="3"/>
  <c r="BF158" i="3"/>
  <c r="T158" i="3"/>
  <c r="R158" i="3"/>
  <c r="P158" i="3"/>
  <c r="J158" i="3"/>
  <c r="BE158" i="3" s="1"/>
  <c r="BK157" i="3"/>
  <c r="BI157" i="3"/>
  <c r="BH157" i="3"/>
  <c r="BG157" i="3"/>
  <c r="BF157" i="3"/>
  <c r="T157" i="3"/>
  <c r="R157" i="3"/>
  <c r="P157" i="3"/>
  <c r="J157" i="3"/>
  <c r="BE157" i="3" s="1"/>
  <c r="BK154" i="3"/>
  <c r="BI154" i="3"/>
  <c r="BH154" i="3"/>
  <c r="BG154" i="3"/>
  <c r="BF154" i="3"/>
  <c r="T154" i="3"/>
  <c r="R154" i="3"/>
  <c r="P154" i="3"/>
  <c r="J154" i="3"/>
  <c r="BE154" i="3" s="1"/>
  <c r="BK151" i="3"/>
  <c r="BI151" i="3"/>
  <c r="BH151" i="3"/>
  <c r="BG151" i="3"/>
  <c r="BF151" i="3"/>
  <c r="T151" i="3"/>
  <c r="R151" i="3"/>
  <c r="P151" i="3"/>
  <c r="J151" i="3"/>
  <c r="BE151" i="3" s="1"/>
  <c r="BK149" i="3"/>
  <c r="BI149" i="3"/>
  <c r="BH149" i="3"/>
  <c r="BG149" i="3"/>
  <c r="BF149" i="3"/>
  <c r="T149" i="3"/>
  <c r="R149" i="3"/>
  <c r="P149" i="3"/>
  <c r="J149" i="3"/>
  <c r="BE149" i="3" s="1"/>
  <c r="BK147" i="3"/>
  <c r="BI147" i="3"/>
  <c r="BH147" i="3"/>
  <c r="BG147" i="3"/>
  <c r="BF147" i="3"/>
  <c r="T147" i="3"/>
  <c r="R147" i="3"/>
  <c r="P147" i="3"/>
  <c r="J147" i="3"/>
  <c r="BE147" i="3" s="1"/>
  <c r="BK144" i="3"/>
  <c r="BI144" i="3"/>
  <c r="BH144" i="3"/>
  <c r="BG144" i="3"/>
  <c r="BF144" i="3"/>
  <c r="T144" i="3"/>
  <c r="R144" i="3"/>
  <c r="P144" i="3"/>
  <c r="J144" i="3"/>
  <c r="BE144" i="3" s="1"/>
  <c r="BK143" i="3"/>
  <c r="BI143" i="3"/>
  <c r="BH143" i="3"/>
  <c r="BG143" i="3"/>
  <c r="BF143" i="3"/>
  <c r="T143" i="3"/>
  <c r="R143" i="3"/>
  <c r="P143" i="3"/>
  <c r="J143" i="3"/>
  <c r="BE143" i="3" s="1"/>
  <c r="BK122" i="3"/>
  <c r="BI122" i="3"/>
  <c r="BH122" i="3"/>
  <c r="BG122" i="3"/>
  <c r="BF122" i="3"/>
  <c r="T122" i="3"/>
  <c r="R122" i="3"/>
  <c r="P122" i="3"/>
  <c r="J122" i="3"/>
  <c r="BE122" i="3" s="1"/>
  <c r="AY105" i="1"/>
  <c r="AY104" i="1"/>
  <c r="AY103" i="1"/>
  <c r="AY102" i="1"/>
  <c r="AY101" i="1"/>
  <c r="AX105" i="1"/>
  <c r="AX104" i="1"/>
  <c r="AX103" i="1"/>
  <c r="AX102" i="1"/>
  <c r="AX101" i="1"/>
  <c r="AU101" i="1"/>
  <c r="BK138" i="10"/>
  <c r="BI138" i="10"/>
  <c r="BH138" i="10"/>
  <c r="BG138" i="10"/>
  <c r="BF138" i="10"/>
  <c r="J138" i="10"/>
  <c r="BE138" i="10" s="1"/>
  <c r="J137" i="10" l="1"/>
  <c r="J100" i="10" s="1"/>
  <c r="R121" i="12"/>
  <c r="T121" i="12"/>
  <c r="R121" i="3"/>
  <c r="BK121" i="12"/>
  <c r="P121" i="12"/>
  <c r="T121" i="3"/>
  <c r="BK121" i="3"/>
  <c r="P121" i="3"/>
  <c r="J119" i="9"/>
  <c r="P119" i="9"/>
  <c r="P118" i="9" s="1"/>
  <c r="R119" i="9"/>
  <c r="R118" i="9" s="1"/>
  <c r="T119" i="9"/>
  <c r="T118" i="9" s="1"/>
  <c r="BE119" i="9"/>
  <c r="BF119" i="9"/>
  <c r="BG119" i="9"/>
  <c r="BH119" i="9"/>
  <c r="BI119" i="9"/>
  <c r="BK119" i="9"/>
  <c r="BK118" i="9" s="1"/>
  <c r="J118" i="9" s="1"/>
  <c r="BK159" i="14" l="1"/>
  <c r="BI159" i="14"/>
  <c r="BH159" i="14"/>
  <c r="BG159" i="14"/>
  <c r="BF159" i="14"/>
  <c r="T159" i="14"/>
  <c r="R159" i="14"/>
  <c r="P159" i="14"/>
  <c r="J159" i="14"/>
  <c r="BE159" i="14" s="1"/>
  <c r="BK180" i="14" l="1"/>
  <c r="BI180" i="14"/>
  <c r="BH180" i="14"/>
  <c r="BG180" i="14"/>
  <c r="BF180" i="14"/>
  <c r="T180" i="14"/>
  <c r="T179" i="14" s="1"/>
  <c r="R180" i="14"/>
  <c r="R179" i="14" s="1"/>
  <c r="P180" i="14"/>
  <c r="P179" i="14" s="1"/>
  <c r="J180" i="14"/>
  <c r="BE180" i="14" s="1"/>
  <c r="BK179" i="14"/>
  <c r="J179" i="14" s="1"/>
  <c r="J100" i="14" s="1"/>
  <c r="BK171" i="14"/>
  <c r="BI171" i="14"/>
  <c r="BH171" i="14"/>
  <c r="BG171" i="14"/>
  <c r="BF171" i="14"/>
  <c r="T171" i="14"/>
  <c r="R171" i="14"/>
  <c r="P171" i="14"/>
  <c r="J171" i="14"/>
  <c r="BE171" i="14" s="1"/>
  <c r="BK170" i="14"/>
  <c r="BI170" i="14"/>
  <c r="BH170" i="14"/>
  <c r="BG170" i="14"/>
  <c r="BF170" i="14"/>
  <c r="T170" i="14"/>
  <c r="R170" i="14"/>
  <c r="P170" i="14"/>
  <c r="J170" i="14"/>
  <c r="BE170" i="14" s="1"/>
  <c r="BK172" i="14" l="1"/>
  <c r="BI172" i="14"/>
  <c r="BH172" i="14"/>
  <c r="BG172" i="14"/>
  <c r="BF172" i="14"/>
  <c r="T172" i="14"/>
  <c r="R172" i="14"/>
  <c r="P172" i="14"/>
  <c r="J172" i="14"/>
  <c r="BE172" i="14" s="1"/>
  <c r="BK164" i="14"/>
  <c r="BK163" i="14" s="1"/>
  <c r="J163" i="14" s="1"/>
  <c r="J98" i="14" s="1"/>
  <c r="BI164" i="14"/>
  <c r="BH164" i="14"/>
  <c r="BG164" i="14"/>
  <c r="BF164" i="14"/>
  <c r="T164" i="14"/>
  <c r="R164" i="14"/>
  <c r="P164" i="14"/>
  <c r="P163" i="14" s="1"/>
  <c r="J164" i="14"/>
  <c r="BE164" i="14" s="1"/>
  <c r="R163" i="14" l="1"/>
  <c r="T163" i="14"/>
  <c r="BK177" i="14"/>
  <c r="BI177" i="14"/>
  <c r="BH177" i="14"/>
  <c r="BG177" i="14"/>
  <c r="BF177" i="14"/>
  <c r="J177" i="14"/>
  <c r="BE177" i="14" s="1"/>
  <c r="BK174" i="14"/>
  <c r="BK173" i="14" s="1"/>
  <c r="BI174" i="14"/>
  <c r="BH174" i="14"/>
  <c r="BG174" i="14"/>
  <c r="BF174" i="14"/>
  <c r="T174" i="14"/>
  <c r="R174" i="14"/>
  <c r="R173" i="14" s="1"/>
  <c r="P174" i="14"/>
  <c r="P173" i="14" s="1"/>
  <c r="J174" i="14"/>
  <c r="BE174" i="14" s="1"/>
  <c r="BK139" i="14"/>
  <c r="BI139" i="14"/>
  <c r="BH139" i="14"/>
  <c r="BG139" i="14"/>
  <c r="BF139" i="14"/>
  <c r="T139" i="14"/>
  <c r="R139" i="14"/>
  <c r="P139" i="14"/>
  <c r="J139" i="14"/>
  <c r="BE139" i="14" s="1"/>
  <c r="BK161" i="14"/>
  <c r="BI161" i="14"/>
  <c r="BH161" i="14"/>
  <c r="BG161" i="14"/>
  <c r="BF161" i="14"/>
  <c r="T161" i="14"/>
  <c r="R161" i="14"/>
  <c r="P161" i="14"/>
  <c r="J161" i="14"/>
  <c r="BE161" i="14" s="1"/>
  <c r="BK149" i="14"/>
  <c r="BI149" i="14"/>
  <c r="BH149" i="14"/>
  <c r="BG149" i="14"/>
  <c r="BF149" i="14"/>
  <c r="T149" i="14"/>
  <c r="R149" i="14"/>
  <c r="P149" i="14"/>
  <c r="J149" i="14"/>
  <c r="BE149" i="14" s="1"/>
  <c r="J173" i="14"/>
  <c r="J99" i="14" s="1"/>
  <c r="BK137" i="14"/>
  <c r="BI137" i="14"/>
  <c r="BH137" i="14"/>
  <c r="BG137" i="14"/>
  <c r="BF137" i="14"/>
  <c r="T137" i="14"/>
  <c r="R137" i="14"/>
  <c r="P137" i="14"/>
  <c r="J137" i="14"/>
  <c r="BE137" i="14" s="1"/>
  <c r="BK136" i="14"/>
  <c r="BI136" i="14"/>
  <c r="BH136" i="14"/>
  <c r="BG136" i="14"/>
  <c r="BF136" i="14"/>
  <c r="T136" i="14"/>
  <c r="R136" i="14"/>
  <c r="P136" i="14"/>
  <c r="J136" i="14"/>
  <c r="BE136" i="14" s="1"/>
  <c r="BK134" i="14"/>
  <c r="BI134" i="14"/>
  <c r="BH134" i="14"/>
  <c r="BG134" i="14"/>
  <c r="BF134" i="14"/>
  <c r="T134" i="14"/>
  <c r="R134" i="14"/>
  <c r="P134" i="14"/>
  <c r="J134" i="14"/>
  <c r="BE134" i="14" s="1"/>
  <c r="BK133" i="14"/>
  <c r="BI133" i="14"/>
  <c r="BH133" i="14"/>
  <c r="BG133" i="14"/>
  <c r="BF133" i="14"/>
  <c r="T133" i="14"/>
  <c r="R133" i="14"/>
  <c r="P133" i="14"/>
  <c r="J133" i="14"/>
  <c r="BE133" i="14" s="1"/>
  <c r="BK132" i="14"/>
  <c r="BI132" i="14"/>
  <c r="BH132" i="14"/>
  <c r="BG132" i="14"/>
  <c r="BF132" i="14"/>
  <c r="T132" i="14"/>
  <c r="R132" i="14"/>
  <c r="P132" i="14"/>
  <c r="J132" i="14"/>
  <c r="BE132" i="14" s="1"/>
  <c r="BK122" i="14"/>
  <c r="BI122" i="14"/>
  <c r="BH122" i="14"/>
  <c r="BG122" i="14"/>
  <c r="BF122" i="14"/>
  <c r="T122" i="14"/>
  <c r="R122" i="14"/>
  <c r="R121" i="14" s="1"/>
  <c r="P122" i="14"/>
  <c r="J122" i="14"/>
  <c r="BE122" i="14" s="1"/>
  <c r="J117" i="14"/>
  <c r="F117" i="14"/>
  <c r="J116" i="14"/>
  <c r="F116" i="14"/>
  <c r="F114" i="14"/>
  <c r="E112" i="14"/>
  <c r="J92" i="14"/>
  <c r="F92" i="14"/>
  <c r="J91" i="14"/>
  <c r="F91" i="14"/>
  <c r="F89" i="14"/>
  <c r="E87" i="14"/>
  <c r="J37" i="14"/>
  <c r="J36" i="14"/>
  <c r="J35" i="14"/>
  <c r="J12" i="14"/>
  <c r="J114" i="14" s="1"/>
  <c r="E7" i="14"/>
  <c r="E110" i="14" s="1"/>
  <c r="J33" i="14" l="1"/>
  <c r="J34" i="14"/>
  <c r="AW102" i="1" s="1"/>
  <c r="F34" i="14"/>
  <c r="BA102" i="1" s="1"/>
  <c r="F33" i="14"/>
  <c r="AZ102" i="1" s="1"/>
  <c r="R120" i="14"/>
  <c r="T121" i="14"/>
  <c r="BK121" i="14"/>
  <c r="BK120" i="14" s="1"/>
  <c r="P121" i="14"/>
  <c r="P120" i="14" s="1"/>
  <c r="AU102" i="1" s="1"/>
  <c r="T173" i="14"/>
  <c r="F37" i="14"/>
  <c r="BD102" i="1" s="1"/>
  <c r="F35" i="14"/>
  <c r="BB102" i="1" s="1"/>
  <c r="F36" i="14"/>
  <c r="BC102" i="1" s="1"/>
  <c r="AV102" i="1"/>
  <c r="J89" i="14"/>
  <c r="E85" i="14"/>
  <c r="AT102" i="1" l="1"/>
  <c r="J121" i="14"/>
  <c r="J97" i="14" s="1"/>
  <c r="T120" i="14"/>
  <c r="J120" i="14"/>
  <c r="J96" i="14" s="1"/>
  <c r="J30" i="14" l="1"/>
  <c r="T119" i="11"/>
  <c r="R119" i="11"/>
  <c r="P119" i="11"/>
  <c r="BK120" i="11"/>
  <c r="BI120" i="11"/>
  <c r="BH120" i="11"/>
  <c r="BG120" i="11"/>
  <c r="BF120" i="11"/>
  <c r="T120" i="11"/>
  <c r="R120" i="11"/>
  <c r="P120" i="11"/>
  <c r="J120" i="11"/>
  <c r="BE120" i="11" s="1"/>
  <c r="J39" i="14" l="1"/>
  <c r="AG102" i="1"/>
  <c r="AN102" i="1" s="1"/>
  <c r="J12" i="13"/>
  <c r="BK135" i="11"/>
  <c r="BK134" i="11" s="1"/>
  <c r="BI135" i="11"/>
  <c r="BH135" i="11"/>
  <c r="BG135" i="11"/>
  <c r="BF135" i="11"/>
  <c r="T135" i="11"/>
  <c r="T134" i="11" s="1"/>
  <c r="R135" i="11"/>
  <c r="R134" i="11" s="1"/>
  <c r="P135" i="11"/>
  <c r="P134" i="11" s="1"/>
  <c r="J135" i="11"/>
  <c r="BE135" i="11" s="1"/>
  <c r="BK132" i="11"/>
  <c r="BI132" i="11"/>
  <c r="BH132" i="11"/>
  <c r="BG132" i="11"/>
  <c r="BF132" i="11"/>
  <c r="T132" i="11"/>
  <c r="R132" i="11"/>
  <c r="P132" i="11"/>
  <c r="J132" i="11"/>
  <c r="BE132" i="11" s="1"/>
  <c r="BK131" i="11"/>
  <c r="BI131" i="11"/>
  <c r="BH131" i="11"/>
  <c r="BG131" i="11"/>
  <c r="BF131" i="11"/>
  <c r="T131" i="11"/>
  <c r="R131" i="11"/>
  <c r="P131" i="11"/>
  <c r="J131" i="11"/>
  <c r="BE131" i="11" s="1"/>
  <c r="J33" i="11" s="1"/>
  <c r="BK129" i="11"/>
  <c r="BI129" i="11"/>
  <c r="BH129" i="11"/>
  <c r="BG129" i="11"/>
  <c r="BF129" i="11"/>
  <c r="T129" i="11"/>
  <c r="R129" i="11"/>
  <c r="P129" i="11"/>
  <c r="J129" i="11"/>
  <c r="BE129" i="11" s="1"/>
  <c r="BK123" i="11"/>
  <c r="BI123" i="11"/>
  <c r="BH123" i="11"/>
  <c r="BG123" i="11"/>
  <c r="BF123" i="11"/>
  <c r="T123" i="11"/>
  <c r="R123" i="11"/>
  <c r="P123" i="11"/>
  <c r="J123" i="11"/>
  <c r="BE123" i="11" s="1"/>
  <c r="F33" i="11" l="1"/>
  <c r="F34" i="11"/>
  <c r="BK119" i="11"/>
  <c r="J34" i="11"/>
  <c r="J12" i="11"/>
  <c r="E7" i="11"/>
  <c r="BK158" i="13" l="1"/>
  <c r="BI158" i="13"/>
  <c r="BH158" i="13"/>
  <c r="BG158" i="13"/>
  <c r="BF158" i="13"/>
  <c r="T158" i="13"/>
  <c r="R158" i="13"/>
  <c r="P158" i="13"/>
  <c r="J158" i="13"/>
  <c r="BE158" i="13" s="1"/>
  <c r="BK129" i="13" l="1"/>
  <c r="BI129" i="13"/>
  <c r="BH129" i="13"/>
  <c r="BG129" i="13"/>
  <c r="BF129" i="13"/>
  <c r="T129" i="13"/>
  <c r="R129" i="13"/>
  <c r="P129" i="13"/>
  <c r="J129" i="13"/>
  <c r="BE129" i="13" s="1"/>
  <c r="BK163" i="5" l="1"/>
  <c r="BI163" i="5"/>
  <c r="BH163" i="5"/>
  <c r="BG163" i="5"/>
  <c r="BF163" i="5"/>
  <c r="T163" i="5"/>
  <c r="R163" i="5"/>
  <c r="P163" i="5"/>
  <c r="J163" i="5"/>
  <c r="BE163" i="5" s="1"/>
  <c r="BK216" i="2" l="1"/>
  <c r="BK215" i="2" s="1"/>
  <c r="BI216" i="2"/>
  <c r="BH216" i="2"/>
  <c r="BG216" i="2"/>
  <c r="BF216" i="2"/>
  <c r="T216" i="2"/>
  <c r="T215" i="2" s="1"/>
  <c r="R216" i="2"/>
  <c r="R215" i="2" s="1"/>
  <c r="P216" i="2"/>
  <c r="P215" i="2" s="1"/>
  <c r="J216" i="2"/>
  <c r="BE216" i="2" s="1"/>
  <c r="BK221" i="2" l="1"/>
  <c r="BI221" i="2"/>
  <c r="BH221" i="2"/>
  <c r="BG221" i="2"/>
  <c r="BF221" i="2"/>
  <c r="T221" i="2"/>
  <c r="R221" i="2"/>
  <c r="P221" i="2"/>
  <c r="J221" i="2"/>
  <c r="BE221" i="2" s="1"/>
  <c r="BK199" i="2" l="1"/>
  <c r="BI199" i="2"/>
  <c r="BH199" i="2"/>
  <c r="BG199" i="2"/>
  <c r="BF199" i="2"/>
  <c r="T199" i="2"/>
  <c r="R199" i="2"/>
  <c r="P199" i="2"/>
  <c r="J199" i="2"/>
  <c r="BE199" i="2" s="1"/>
  <c r="BK208" i="2" l="1"/>
  <c r="BI208" i="2"/>
  <c r="BH208" i="2"/>
  <c r="BG208" i="2"/>
  <c r="BF208" i="2"/>
  <c r="T208" i="2"/>
  <c r="R208" i="2"/>
  <c r="P208" i="2"/>
  <c r="J208" i="2"/>
  <c r="BE208" i="2" s="1"/>
  <c r="BK122" i="2"/>
  <c r="BI122" i="2"/>
  <c r="BH122" i="2"/>
  <c r="BG122" i="2"/>
  <c r="BF122" i="2"/>
  <c r="T122" i="2"/>
  <c r="R122" i="2"/>
  <c r="P122" i="2"/>
  <c r="J122" i="2"/>
  <c r="BE122" i="2" s="1"/>
  <c r="BK161" i="13"/>
  <c r="BK160" i="13" s="1"/>
  <c r="J160" i="13" s="1"/>
  <c r="J100" i="13" s="1"/>
  <c r="BI161" i="13"/>
  <c r="BH161" i="13"/>
  <c r="BG161" i="13"/>
  <c r="BF161" i="13"/>
  <c r="T160" i="13"/>
  <c r="R160" i="13"/>
  <c r="P160" i="13"/>
  <c r="J161" i="13"/>
  <c r="BE161" i="13" s="1"/>
  <c r="BK155" i="13"/>
  <c r="BI155" i="13"/>
  <c r="BH155" i="13"/>
  <c r="BG155" i="13"/>
  <c r="BF155" i="13"/>
  <c r="T155" i="13"/>
  <c r="R155" i="13"/>
  <c r="P155" i="13"/>
  <c r="J155" i="13"/>
  <c r="BE155" i="13" s="1"/>
  <c r="BK149" i="13"/>
  <c r="BI149" i="13"/>
  <c r="BH149" i="13"/>
  <c r="BG149" i="13"/>
  <c r="BF149" i="13"/>
  <c r="T149" i="13"/>
  <c r="R149" i="13"/>
  <c r="P149" i="13"/>
  <c r="J149" i="13"/>
  <c r="BE149" i="13" s="1"/>
  <c r="BK143" i="13"/>
  <c r="BI143" i="13"/>
  <c r="BH143" i="13"/>
  <c r="BG143" i="13"/>
  <c r="BF143" i="13"/>
  <c r="T143" i="13"/>
  <c r="R143" i="13"/>
  <c r="P143" i="13"/>
  <c r="J143" i="13"/>
  <c r="BE143" i="13" s="1"/>
  <c r="BK137" i="13"/>
  <c r="BI137" i="13"/>
  <c r="BH137" i="13"/>
  <c r="BG137" i="13"/>
  <c r="BF137" i="13"/>
  <c r="T137" i="13"/>
  <c r="R137" i="13"/>
  <c r="P137" i="13"/>
  <c r="J137" i="13"/>
  <c r="BE137" i="13" s="1"/>
  <c r="BK133" i="13"/>
  <c r="BI133" i="13"/>
  <c r="BH133" i="13"/>
  <c r="BG133" i="13"/>
  <c r="BF133" i="13"/>
  <c r="T133" i="13"/>
  <c r="R133" i="13"/>
  <c r="P133" i="13"/>
  <c r="J133" i="13"/>
  <c r="BE133" i="13" s="1"/>
  <c r="BK127" i="13"/>
  <c r="BI127" i="13"/>
  <c r="BH127" i="13"/>
  <c r="BG127" i="13"/>
  <c r="BF127" i="13"/>
  <c r="T127" i="13"/>
  <c r="R127" i="13"/>
  <c r="P127" i="13"/>
  <c r="J127" i="13"/>
  <c r="BE127" i="13" s="1"/>
  <c r="BK122" i="13"/>
  <c r="BK121" i="13" s="1"/>
  <c r="BI122" i="13"/>
  <c r="BH122" i="13"/>
  <c r="BG122" i="13"/>
  <c r="BF122" i="13"/>
  <c r="T122" i="13"/>
  <c r="R122" i="13"/>
  <c r="P122" i="13"/>
  <c r="J122" i="13"/>
  <c r="BE122" i="13" s="1"/>
  <c r="J117" i="13"/>
  <c r="F117" i="13"/>
  <c r="J116" i="13"/>
  <c r="F116" i="13"/>
  <c r="F114" i="13"/>
  <c r="E112" i="13"/>
  <c r="J92" i="13"/>
  <c r="F92" i="13"/>
  <c r="J91" i="13"/>
  <c r="F91" i="13"/>
  <c r="F89" i="13"/>
  <c r="E87" i="13"/>
  <c r="J37" i="13"/>
  <c r="J36" i="13"/>
  <c r="J35" i="13"/>
  <c r="J89" i="13"/>
  <c r="E7" i="13"/>
  <c r="E110" i="13" s="1"/>
  <c r="BK184" i="12"/>
  <c r="BK183" i="12" s="1"/>
  <c r="J183" i="12" s="1"/>
  <c r="J100" i="12" s="1"/>
  <c r="BI184" i="12"/>
  <c r="BH184" i="12"/>
  <c r="BG184" i="12"/>
  <c r="BF184" i="12"/>
  <c r="T183" i="12"/>
  <c r="R183" i="12"/>
  <c r="P183" i="12"/>
  <c r="J184" i="12"/>
  <c r="BE184" i="12" s="1"/>
  <c r="BK174" i="12"/>
  <c r="BI174" i="12"/>
  <c r="BH174" i="12"/>
  <c r="BG174" i="12"/>
  <c r="BF174" i="12"/>
  <c r="T174" i="12"/>
  <c r="R174" i="12"/>
  <c r="P174" i="12"/>
  <c r="J174" i="12"/>
  <c r="BE174" i="12" s="1"/>
  <c r="BK168" i="12"/>
  <c r="BI168" i="12"/>
  <c r="BH168" i="12"/>
  <c r="BG168" i="12"/>
  <c r="BF168" i="12"/>
  <c r="T168" i="12"/>
  <c r="R168" i="12"/>
  <c r="P168" i="12"/>
  <c r="J168" i="12"/>
  <c r="BE168" i="12" s="1"/>
  <c r="BK164" i="12"/>
  <c r="BI164" i="12"/>
  <c r="BH164" i="12"/>
  <c r="BG164" i="12"/>
  <c r="BF164" i="12"/>
  <c r="T164" i="12"/>
  <c r="R164" i="12"/>
  <c r="P164" i="12"/>
  <c r="J164" i="12"/>
  <c r="BE164" i="12" s="1"/>
  <c r="BK156" i="12"/>
  <c r="BI156" i="12"/>
  <c r="BH156" i="12"/>
  <c r="BG156" i="12"/>
  <c r="BF156" i="12"/>
  <c r="T156" i="12"/>
  <c r="R156" i="12"/>
  <c r="P156" i="12"/>
  <c r="J156" i="12"/>
  <c r="BE156" i="12" s="1"/>
  <c r="J117" i="12"/>
  <c r="F117" i="12"/>
  <c r="J116" i="12"/>
  <c r="F116" i="12"/>
  <c r="F114" i="12"/>
  <c r="E112" i="12"/>
  <c r="J92" i="12"/>
  <c r="F92" i="12"/>
  <c r="J91" i="12"/>
  <c r="F91" i="12"/>
  <c r="F89" i="12"/>
  <c r="E87" i="12"/>
  <c r="J37" i="12"/>
  <c r="J36" i="12"/>
  <c r="AY98" i="1" s="1"/>
  <c r="J35" i="12"/>
  <c r="AX98" i="1" s="1"/>
  <c r="J12" i="12"/>
  <c r="J89" i="12" s="1"/>
  <c r="E7" i="12"/>
  <c r="E110" i="12" s="1"/>
  <c r="J33" i="13" l="1"/>
  <c r="AV104" i="1" s="1"/>
  <c r="F33" i="13"/>
  <c r="AZ104" i="1" s="1"/>
  <c r="J34" i="13"/>
  <c r="AW104" i="1" s="1"/>
  <c r="F34" i="13"/>
  <c r="BA104" i="1" s="1"/>
  <c r="T167" i="12"/>
  <c r="P149" i="12"/>
  <c r="T149" i="12"/>
  <c r="R149" i="12"/>
  <c r="BK167" i="12"/>
  <c r="P167" i="12"/>
  <c r="P120" i="12" s="1"/>
  <c r="BK149" i="12"/>
  <c r="R167" i="12"/>
  <c r="J34" i="12"/>
  <c r="AW98" i="1" s="1"/>
  <c r="F37" i="12"/>
  <c r="BD98" i="1" s="1"/>
  <c r="F36" i="12"/>
  <c r="BC98" i="1" s="1"/>
  <c r="F34" i="12"/>
  <c r="BA98" i="1" s="1"/>
  <c r="J167" i="12"/>
  <c r="J99" i="12" s="1"/>
  <c r="F35" i="12"/>
  <c r="BB98" i="1" s="1"/>
  <c r="J114" i="12"/>
  <c r="R142" i="13"/>
  <c r="T126" i="13"/>
  <c r="P126" i="13"/>
  <c r="P142" i="13"/>
  <c r="F36" i="13"/>
  <c r="BC104" i="1" s="1"/>
  <c r="T121" i="13"/>
  <c r="T142" i="13"/>
  <c r="R121" i="13"/>
  <c r="P121" i="13"/>
  <c r="F35" i="13"/>
  <c r="BB104" i="1" s="1"/>
  <c r="BK126" i="13"/>
  <c r="J126" i="13" s="1"/>
  <c r="J98" i="13" s="1"/>
  <c r="R126" i="13"/>
  <c r="F37" i="13"/>
  <c r="BD104" i="1" s="1"/>
  <c r="BK142" i="13"/>
  <c r="J142" i="13" s="1"/>
  <c r="J99" i="13" s="1"/>
  <c r="J114" i="13"/>
  <c r="J121" i="13"/>
  <c r="J97" i="13" s="1"/>
  <c r="E85" i="13"/>
  <c r="F33" i="12"/>
  <c r="AZ98" i="1" s="1"/>
  <c r="J33" i="12"/>
  <c r="AV98" i="1" s="1"/>
  <c r="J121" i="12"/>
  <c r="J97" i="12" s="1"/>
  <c r="E85" i="12"/>
  <c r="J134" i="11"/>
  <c r="J98" i="11" s="1"/>
  <c r="J115" i="11"/>
  <c r="F115" i="11"/>
  <c r="J114" i="11"/>
  <c r="F114" i="11"/>
  <c r="F112" i="11"/>
  <c r="E110" i="11"/>
  <c r="J92" i="11"/>
  <c r="F92" i="11"/>
  <c r="J91" i="11"/>
  <c r="F91" i="11"/>
  <c r="F89" i="11"/>
  <c r="E87" i="11"/>
  <c r="J37" i="11"/>
  <c r="J36" i="11"/>
  <c r="J35" i="11"/>
  <c r="J89" i="11"/>
  <c r="E85" i="11"/>
  <c r="AT104" i="1" l="1"/>
  <c r="T120" i="12"/>
  <c r="BK120" i="12"/>
  <c r="J120" i="12" s="1"/>
  <c r="J96" i="12" s="1"/>
  <c r="J149" i="12"/>
  <c r="J98" i="12" s="1"/>
  <c r="R120" i="12"/>
  <c r="AU98" i="1"/>
  <c r="R118" i="11"/>
  <c r="F35" i="11"/>
  <c r="BB103" i="1" s="1"/>
  <c r="F37" i="11"/>
  <c r="BD103" i="1" s="1"/>
  <c r="P120" i="13"/>
  <c r="AU104" i="1" s="1"/>
  <c r="T120" i="13"/>
  <c r="R120" i="13"/>
  <c r="BK120" i="13"/>
  <c r="J120" i="13" s="1"/>
  <c r="J112" i="11"/>
  <c r="F36" i="11"/>
  <c r="BC103" i="1" s="1"/>
  <c r="AW103" i="1"/>
  <c r="J119" i="11"/>
  <c r="J97" i="11" s="1"/>
  <c r="T118" i="11"/>
  <c r="P118" i="11"/>
  <c r="AU103" i="1" s="1"/>
  <c r="AZ103" i="1"/>
  <c r="AV103" i="1"/>
  <c r="BA103" i="1"/>
  <c r="E108" i="11"/>
  <c r="J30" i="12" l="1"/>
  <c r="J39" i="12" s="1"/>
  <c r="AT103" i="1"/>
  <c r="BK118" i="11"/>
  <c r="J118" i="11" s="1"/>
  <c r="J96" i="11" s="1"/>
  <c r="J30" i="13"/>
  <c r="J96" i="13"/>
  <c r="J39" i="13" l="1"/>
  <c r="AG104" i="1"/>
  <c r="AN104" i="1" s="1"/>
  <c r="AG98" i="1"/>
  <c r="J30" i="11"/>
  <c r="J39" i="11" l="1"/>
  <c r="AG103" i="1"/>
  <c r="AN103" i="1"/>
  <c r="J37" i="10"/>
  <c r="J36" i="10"/>
  <c r="J35" i="10"/>
  <c r="BI135" i="10"/>
  <c r="BH135" i="10"/>
  <c r="BG135" i="10"/>
  <c r="BF135" i="10"/>
  <c r="T135" i="10"/>
  <c r="R135" i="10"/>
  <c r="P135" i="10"/>
  <c r="BK135" i="10"/>
  <c r="J135" i="10"/>
  <c r="BE135" i="10" s="1"/>
  <c r="BI134" i="10"/>
  <c r="BH134" i="10"/>
  <c r="BG134" i="10"/>
  <c r="BF134" i="10"/>
  <c r="T134" i="10"/>
  <c r="R134" i="10"/>
  <c r="P134" i="10"/>
  <c r="BK134" i="10"/>
  <c r="J134" i="10"/>
  <c r="BE134" i="10" s="1"/>
  <c r="BI132" i="10"/>
  <c r="BH132" i="10"/>
  <c r="BG132" i="10"/>
  <c r="BF132" i="10"/>
  <c r="T132" i="10"/>
  <c r="R132" i="10"/>
  <c r="P132" i="10"/>
  <c r="BK132" i="10"/>
  <c r="J132" i="10"/>
  <c r="BI131" i="10"/>
  <c r="BH131" i="10"/>
  <c r="BG131" i="10"/>
  <c r="BF131" i="10"/>
  <c r="T131" i="10"/>
  <c r="R131" i="10"/>
  <c r="P131" i="10"/>
  <c r="BK131" i="10"/>
  <c r="J131" i="10"/>
  <c r="BE131" i="10"/>
  <c r="BI130" i="10"/>
  <c r="BH130" i="10"/>
  <c r="BG130" i="10"/>
  <c r="BF130" i="10"/>
  <c r="T130" i="10"/>
  <c r="R130" i="10"/>
  <c r="P130" i="10"/>
  <c r="BK130" i="10"/>
  <c r="J130" i="10"/>
  <c r="BE130" i="10" s="1"/>
  <c r="BI128" i="10"/>
  <c r="BH128" i="10"/>
  <c r="BG128" i="10"/>
  <c r="BF128" i="10"/>
  <c r="T128" i="10"/>
  <c r="T127" i="10" s="1"/>
  <c r="R128" i="10"/>
  <c r="R127" i="10" s="1"/>
  <c r="P128" i="10"/>
  <c r="P127" i="10" s="1"/>
  <c r="BK128" i="10"/>
  <c r="J128" i="10"/>
  <c r="BE128" i="10" s="1"/>
  <c r="BI125" i="10"/>
  <c r="BH125" i="10"/>
  <c r="BG125" i="10"/>
  <c r="BF125" i="10"/>
  <c r="T125" i="10"/>
  <c r="R125" i="10"/>
  <c r="P125" i="10"/>
  <c r="BK125" i="10"/>
  <c r="J125" i="10"/>
  <c r="BE125" i="10" s="1"/>
  <c r="BI123" i="10"/>
  <c r="BH123" i="10"/>
  <c r="BG123" i="10"/>
  <c r="BF123" i="10"/>
  <c r="T123" i="10"/>
  <c r="R123" i="10"/>
  <c r="P123" i="10"/>
  <c r="BK123" i="10"/>
  <c r="J123" i="10"/>
  <c r="BE123" i="10" s="1"/>
  <c r="BI122" i="10"/>
  <c r="BH122" i="10"/>
  <c r="BG122" i="10"/>
  <c r="BF122" i="10"/>
  <c r="T122" i="10"/>
  <c r="R122" i="10"/>
  <c r="P122" i="10"/>
  <c r="P121" i="10" s="1"/>
  <c r="BK122" i="10"/>
  <c r="J122" i="10"/>
  <c r="BE122" i="10" s="1"/>
  <c r="J117" i="10"/>
  <c r="F117" i="10"/>
  <c r="J116" i="10"/>
  <c r="F116" i="10"/>
  <c r="F114" i="10"/>
  <c r="E112" i="10"/>
  <c r="J92" i="10"/>
  <c r="F92" i="10"/>
  <c r="J91" i="10"/>
  <c r="F91" i="10"/>
  <c r="F89" i="10"/>
  <c r="E87" i="10"/>
  <c r="J12" i="10"/>
  <c r="J89" i="10" s="1"/>
  <c r="E7" i="10"/>
  <c r="J37" i="9"/>
  <c r="J36" i="9"/>
  <c r="J35" i="9"/>
  <c r="F37" i="9"/>
  <c r="BD101" i="1" s="1"/>
  <c r="F36" i="9"/>
  <c r="BC101" i="1" s="1"/>
  <c r="F35" i="9"/>
  <c r="BB101" i="1" s="1"/>
  <c r="J34" i="9"/>
  <c r="AW101" i="1" s="1"/>
  <c r="T117" i="9"/>
  <c r="R117" i="9"/>
  <c r="P117" i="9"/>
  <c r="J33" i="9"/>
  <c r="AV101" i="1" s="1"/>
  <c r="J114" i="9"/>
  <c r="F114" i="9"/>
  <c r="J113" i="9"/>
  <c r="F113" i="9"/>
  <c r="F111" i="9"/>
  <c r="E109" i="9"/>
  <c r="J92" i="9"/>
  <c r="F92" i="9"/>
  <c r="J91" i="9"/>
  <c r="F91" i="9"/>
  <c r="F89" i="9"/>
  <c r="E87" i="9"/>
  <c r="J12" i="9"/>
  <c r="E7" i="9"/>
  <c r="E85" i="9" s="1"/>
  <c r="J37" i="8"/>
  <c r="J36" i="8"/>
  <c r="AY100" i="1" s="1"/>
  <c r="J35" i="8"/>
  <c r="AX100" i="1" s="1"/>
  <c r="BI195" i="8"/>
  <c r="BH195" i="8"/>
  <c r="BG195" i="8"/>
  <c r="BF195" i="8"/>
  <c r="T194" i="8"/>
  <c r="R194" i="8"/>
  <c r="P194" i="8"/>
  <c r="BK195" i="8"/>
  <c r="BK194" i="8" s="1"/>
  <c r="J194" i="8" s="1"/>
  <c r="J195" i="8"/>
  <c r="BE195" i="8" s="1"/>
  <c r="BI192" i="8"/>
  <c r="BH192" i="8"/>
  <c r="BG192" i="8"/>
  <c r="BF192" i="8"/>
  <c r="T192" i="8"/>
  <c r="T191" i="8" s="1"/>
  <c r="R192" i="8"/>
  <c r="R191" i="8" s="1"/>
  <c r="P192" i="8"/>
  <c r="P191" i="8" s="1"/>
  <c r="BK192" i="8"/>
  <c r="BK191" i="8" s="1"/>
  <c r="J192" i="8"/>
  <c r="BE192" i="8" s="1"/>
  <c r="BI175" i="8"/>
  <c r="BH175" i="8"/>
  <c r="BG175" i="8"/>
  <c r="BF175" i="8"/>
  <c r="T175" i="8"/>
  <c r="R175" i="8"/>
  <c r="P175" i="8"/>
  <c r="BK175" i="8"/>
  <c r="J175" i="8"/>
  <c r="BE175" i="8" s="1"/>
  <c r="BI164" i="8"/>
  <c r="BH164" i="8"/>
  <c r="BG164" i="8"/>
  <c r="BF164" i="8"/>
  <c r="T164" i="8"/>
  <c r="R164" i="8"/>
  <c r="P164" i="8"/>
  <c r="BK164" i="8"/>
  <c r="J164" i="8"/>
  <c r="BE164" i="8" s="1"/>
  <c r="BI163" i="8"/>
  <c r="BH163" i="8"/>
  <c r="BG163" i="8"/>
  <c r="BF163" i="8"/>
  <c r="T163" i="8"/>
  <c r="R163" i="8"/>
  <c r="P163" i="8"/>
  <c r="BK163" i="8"/>
  <c r="J163" i="8"/>
  <c r="BE163" i="8" s="1"/>
  <c r="BI161" i="8"/>
  <c r="BH161" i="8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T160" i="8"/>
  <c r="R160" i="8"/>
  <c r="P160" i="8"/>
  <c r="BK160" i="8"/>
  <c r="J160" i="8"/>
  <c r="BE160" i="8" s="1"/>
  <c r="BI124" i="8"/>
  <c r="BH124" i="8"/>
  <c r="BG124" i="8"/>
  <c r="BF124" i="8"/>
  <c r="T124" i="8"/>
  <c r="R124" i="8"/>
  <c r="P124" i="8"/>
  <c r="BK124" i="8"/>
  <c r="J124" i="8"/>
  <c r="BE124" i="8" s="1"/>
  <c r="J119" i="8"/>
  <c r="F119" i="8"/>
  <c r="J118" i="8"/>
  <c r="F118" i="8"/>
  <c r="F116" i="8"/>
  <c r="E114" i="8"/>
  <c r="J92" i="8"/>
  <c r="F92" i="8"/>
  <c r="J91" i="8"/>
  <c r="F91" i="8"/>
  <c r="F89" i="8"/>
  <c r="E87" i="8"/>
  <c r="J12" i="8"/>
  <c r="J116" i="8" s="1"/>
  <c r="E7" i="8"/>
  <c r="J37" i="5"/>
  <c r="J36" i="5"/>
  <c r="AY96" i="1" s="1"/>
  <c r="J35" i="5"/>
  <c r="AX96" i="1" s="1"/>
  <c r="BI203" i="5"/>
  <c r="BH203" i="5"/>
  <c r="BG203" i="5"/>
  <c r="BF203" i="5"/>
  <c r="T203" i="5"/>
  <c r="T202" i="5" s="1"/>
  <c r="R203" i="5"/>
  <c r="R202" i="5" s="1"/>
  <c r="P203" i="5"/>
  <c r="P202" i="5" s="1"/>
  <c r="BK203" i="5"/>
  <c r="BK202" i="5" s="1"/>
  <c r="J202" i="5" s="1"/>
  <c r="J101" i="5" s="1"/>
  <c r="J203" i="5"/>
  <c r="BE203" i="5" s="1"/>
  <c r="BI199" i="5"/>
  <c r="BH199" i="5"/>
  <c r="BG199" i="5"/>
  <c r="BF199" i="5"/>
  <c r="T199" i="5"/>
  <c r="R199" i="5"/>
  <c r="P199" i="5"/>
  <c r="BK199" i="5"/>
  <c r="J199" i="5"/>
  <c r="BE199" i="5" s="1"/>
  <c r="BI193" i="5"/>
  <c r="BH193" i="5"/>
  <c r="BG193" i="5"/>
  <c r="BF193" i="5"/>
  <c r="T193" i="5"/>
  <c r="R193" i="5"/>
  <c r="P193" i="5"/>
  <c r="BK193" i="5"/>
  <c r="BK169" i="5" s="1"/>
  <c r="J193" i="5"/>
  <c r="BE193" i="5" s="1"/>
  <c r="BI168" i="5"/>
  <c r="BH168" i="5"/>
  <c r="BG168" i="5"/>
  <c r="BF168" i="5"/>
  <c r="T168" i="5"/>
  <c r="R168" i="5"/>
  <c r="P168" i="5"/>
  <c r="BK168" i="5"/>
  <c r="J168" i="5"/>
  <c r="BE168" i="5" s="1"/>
  <c r="BI167" i="5"/>
  <c r="BH167" i="5"/>
  <c r="BG167" i="5"/>
  <c r="BF167" i="5"/>
  <c r="T167" i="5"/>
  <c r="R167" i="5"/>
  <c r="P167" i="5"/>
  <c r="BK167" i="5"/>
  <c r="J167" i="5"/>
  <c r="BE167" i="5" s="1"/>
  <c r="BI166" i="5"/>
  <c r="BH166" i="5"/>
  <c r="BG166" i="5"/>
  <c r="BF166" i="5"/>
  <c r="T166" i="5"/>
  <c r="R166" i="5"/>
  <c r="P166" i="5"/>
  <c r="BK166" i="5"/>
  <c r="J166" i="5"/>
  <c r="BE166" i="5" s="1"/>
  <c r="BI165" i="5"/>
  <c r="BH165" i="5"/>
  <c r="BG165" i="5"/>
  <c r="BF165" i="5"/>
  <c r="T165" i="5"/>
  <c r="R165" i="5"/>
  <c r="P165" i="5"/>
  <c r="BK165" i="5"/>
  <c r="J165" i="5"/>
  <c r="BE165" i="5" s="1"/>
  <c r="BI161" i="5"/>
  <c r="BH161" i="5"/>
  <c r="BG161" i="5"/>
  <c r="BF161" i="5"/>
  <c r="T161" i="5"/>
  <c r="R161" i="5"/>
  <c r="P161" i="5"/>
  <c r="BK161" i="5"/>
  <c r="J161" i="5"/>
  <c r="BE161" i="5" s="1"/>
  <c r="BI153" i="5"/>
  <c r="BH153" i="5"/>
  <c r="BG153" i="5"/>
  <c r="BF153" i="5"/>
  <c r="T153" i="5"/>
  <c r="T122" i="5" s="1"/>
  <c r="R153" i="5"/>
  <c r="R122" i="5" s="1"/>
  <c r="P153" i="5"/>
  <c r="P122" i="5" s="1"/>
  <c r="BK153" i="5"/>
  <c r="BK122" i="5" s="1"/>
  <c r="J153" i="5"/>
  <c r="BE153" i="5" s="1"/>
  <c r="J118" i="5"/>
  <c r="F118" i="5"/>
  <c r="J117" i="5"/>
  <c r="F117" i="5"/>
  <c r="F115" i="5"/>
  <c r="E113" i="5"/>
  <c r="J92" i="5"/>
  <c r="F92" i="5"/>
  <c r="J91" i="5"/>
  <c r="F91" i="5"/>
  <c r="F89" i="5"/>
  <c r="E87" i="5"/>
  <c r="J12" i="5"/>
  <c r="E7" i="5"/>
  <c r="E85" i="5" s="1"/>
  <c r="J37" i="3"/>
  <c r="J36" i="3"/>
  <c r="AY97" i="1" s="1"/>
  <c r="J35" i="3"/>
  <c r="AX97" i="1" s="1"/>
  <c r="BI190" i="3"/>
  <c r="BH190" i="3"/>
  <c r="BG190" i="3"/>
  <c r="BF190" i="3"/>
  <c r="T189" i="3"/>
  <c r="R189" i="3"/>
  <c r="P189" i="3"/>
  <c r="BK190" i="3"/>
  <c r="BK189" i="3" s="1"/>
  <c r="J189" i="3" s="1"/>
  <c r="J100" i="3" s="1"/>
  <c r="J190" i="3"/>
  <c r="BE190" i="3" s="1"/>
  <c r="BI175" i="3"/>
  <c r="BH175" i="3"/>
  <c r="BG175" i="3"/>
  <c r="BF175" i="3"/>
  <c r="T175" i="3"/>
  <c r="T174" i="3" s="1"/>
  <c r="R175" i="3"/>
  <c r="R174" i="3" s="1"/>
  <c r="P175" i="3"/>
  <c r="P174" i="3" s="1"/>
  <c r="BK175" i="3"/>
  <c r="BK174" i="3" s="1"/>
  <c r="J175" i="3"/>
  <c r="BE175" i="3" s="1"/>
  <c r="BI165" i="3"/>
  <c r="BH165" i="3"/>
  <c r="BG165" i="3"/>
  <c r="BF165" i="3"/>
  <c r="T165" i="3"/>
  <c r="R165" i="3"/>
  <c r="P165" i="3"/>
  <c r="BK165" i="3"/>
  <c r="J165" i="3"/>
  <c r="BE165" i="3" s="1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P161" i="3" s="1"/>
  <c r="BK162" i="3"/>
  <c r="J162" i="3"/>
  <c r="BE162" i="3" s="1"/>
  <c r="J117" i="3"/>
  <c r="F117" i="3"/>
  <c r="J116" i="3"/>
  <c r="F116" i="3"/>
  <c r="F114" i="3"/>
  <c r="E112" i="3"/>
  <c r="J92" i="3"/>
  <c r="F92" i="3"/>
  <c r="J91" i="3"/>
  <c r="F91" i="3"/>
  <c r="F89" i="3"/>
  <c r="E87" i="3"/>
  <c r="J12" i="3"/>
  <c r="J89" i="3" s="1"/>
  <c r="E7" i="3"/>
  <c r="E110" i="3" s="1"/>
  <c r="J37" i="2"/>
  <c r="J36" i="2"/>
  <c r="AY95" i="1" s="1"/>
  <c r="J35" i="2"/>
  <c r="AX95" i="1" s="1"/>
  <c r="BI239" i="2"/>
  <c r="BH239" i="2"/>
  <c r="BG239" i="2"/>
  <c r="BF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 s="1"/>
  <c r="BI196" i="2"/>
  <c r="BH196" i="2"/>
  <c r="BG196" i="2"/>
  <c r="BF196" i="2"/>
  <c r="T196" i="2"/>
  <c r="R196" i="2"/>
  <c r="P196" i="2"/>
  <c r="BK196" i="2"/>
  <c r="J196" i="2"/>
  <c r="BE196" i="2" s="1"/>
  <c r="BI162" i="2"/>
  <c r="BH162" i="2"/>
  <c r="BG162" i="2"/>
  <c r="BF162" i="2"/>
  <c r="T162" i="2"/>
  <c r="R162" i="2"/>
  <c r="P162" i="2"/>
  <c r="BK162" i="2"/>
  <c r="J162" i="2"/>
  <c r="BE162" i="2" s="1"/>
  <c r="BI156" i="2"/>
  <c r="BH156" i="2"/>
  <c r="BG156" i="2"/>
  <c r="BF156" i="2"/>
  <c r="T156" i="2"/>
  <c r="R156" i="2"/>
  <c r="P156" i="2"/>
  <c r="BK156" i="2"/>
  <c r="J156" i="2"/>
  <c r="BE156" i="2" s="1"/>
  <c r="BI142" i="2"/>
  <c r="BH142" i="2"/>
  <c r="BG142" i="2"/>
  <c r="BF142" i="2"/>
  <c r="T142" i="2"/>
  <c r="R142" i="2"/>
  <c r="P142" i="2"/>
  <c r="BK142" i="2"/>
  <c r="J142" i="2"/>
  <c r="BE142" i="2" s="1"/>
  <c r="BI134" i="2"/>
  <c r="BH134" i="2"/>
  <c r="BG134" i="2"/>
  <c r="BF134" i="2"/>
  <c r="T134" i="2"/>
  <c r="R134" i="2"/>
  <c r="P134" i="2"/>
  <c r="BK134" i="2"/>
  <c r="J134" i="2"/>
  <c r="BE134" i="2" s="1"/>
  <c r="BI128" i="2"/>
  <c r="BH128" i="2"/>
  <c r="BG128" i="2"/>
  <c r="BF128" i="2"/>
  <c r="T128" i="2"/>
  <c r="R128" i="2"/>
  <c r="P128" i="2"/>
  <c r="BK128" i="2"/>
  <c r="J128" i="2"/>
  <c r="BE128" i="2" s="1"/>
  <c r="J117" i="2"/>
  <c r="F117" i="2"/>
  <c r="J116" i="2"/>
  <c r="F116" i="2"/>
  <c r="F114" i="2"/>
  <c r="E112" i="2"/>
  <c r="J92" i="2"/>
  <c r="F92" i="2"/>
  <c r="J91" i="2"/>
  <c r="F91" i="2"/>
  <c r="F89" i="2"/>
  <c r="E87" i="2"/>
  <c r="J12" i="2"/>
  <c r="J89" i="2" s="1"/>
  <c r="E7" i="2"/>
  <c r="E110" i="2" s="1"/>
  <c r="AS94" i="1"/>
  <c r="L90" i="1"/>
  <c r="AM90" i="1"/>
  <c r="AM89" i="1"/>
  <c r="L89" i="1"/>
  <c r="AM87" i="1"/>
  <c r="L87" i="1"/>
  <c r="L85" i="1"/>
  <c r="L84" i="1"/>
  <c r="F34" i="10" l="1"/>
  <c r="BA105" i="1" s="1"/>
  <c r="J34" i="10"/>
  <c r="AW105" i="1" s="1"/>
  <c r="F33" i="10"/>
  <c r="AZ105" i="1" s="1"/>
  <c r="F34" i="8"/>
  <c r="BA100" i="1" s="1"/>
  <c r="J34" i="8"/>
  <c r="AW100" i="1" s="1"/>
  <c r="J33" i="8"/>
  <c r="AV100" i="1" s="1"/>
  <c r="F33" i="8"/>
  <c r="AZ100" i="1" s="1"/>
  <c r="R133" i="10"/>
  <c r="J191" i="8"/>
  <c r="J100" i="8" s="1"/>
  <c r="T161" i="3"/>
  <c r="BK161" i="3"/>
  <c r="R161" i="3"/>
  <c r="P174" i="8"/>
  <c r="P123" i="8"/>
  <c r="T174" i="8"/>
  <c r="T123" i="8"/>
  <c r="R174" i="8"/>
  <c r="F35" i="8"/>
  <c r="BB100" i="1" s="1"/>
  <c r="F36" i="8"/>
  <c r="BC100" i="1" s="1"/>
  <c r="BK174" i="8"/>
  <c r="J174" i="8" s="1"/>
  <c r="J98" i="8" s="1"/>
  <c r="T169" i="5"/>
  <c r="P169" i="5"/>
  <c r="R169" i="5"/>
  <c r="BK160" i="5"/>
  <c r="J160" i="5" s="1"/>
  <c r="J99" i="5" s="1"/>
  <c r="F36" i="5"/>
  <c r="BC96" i="1" s="1"/>
  <c r="F34" i="5"/>
  <c r="BA96" i="1" s="1"/>
  <c r="J121" i="3"/>
  <c r="J97" i="3" s="1"/>
  <c r="E111" i="5"/>
  <c r="BE132" i="10"/>
  <c r="J33" i="10" s="1"/>
  <c r="AV105" i="1" s="1"/>
  <c r="J99" i="10"/>
  <c r="T133" i="10"/>
  <c r="T121" i="10"/>
  <c r="P133" i="10"/>
  <c r="P120" i="10" s="1"/>
  <c r="AU105" i="1" s="1"/>
  <c r="J114" i="10"/>
  <c r="BK133" i="10"/>
  <c r="J133" i="10" s="1"/>
  <c r="R121" i="10"/>
  <c r="F35" i="10"/>
  <c r="BB105" i="1" s="1"/>
  <c r="F37" i="10"/>
  <c r="BD105" i="1" s="1"/>
  <c r="BK127" i="10"/>
  <c r="J127" i="10" s="1"/>
  <c r="J98" i="10" s="1"/>
  <c r="E107" i="9"/>
  <c r="AT101" i="1"/>
  <c r="J34" i="5"/>
  <c r="AW96" i="1" s="1"/>
  <c r="F37" i="5"/>
  <c r="BD96" i="1" s="1"/>
  <c r="F35" i="5"/>
  <c r="BB96" i="1" s="1"/>
  <c r="F33" i="5"/>
  <c r="AZ96" i="1" s="1"/>
  <c r="R160" i="5"/>
  <c r="J169" i="5"/>
  <c r="J100" i="5" s="1"/>
  <c r="BK219" i="2"/>
  <c r="R230" i="2"/>
  <c r="BK121" i="2"/>
  <c r="P121" i="2"/>
  <c r="P219" i="2"/>
  <c r="T230" i="2"/>
  <c r="R219" i="2"/>
  <c r="BK230" i="2"/>
  <c r="J230" i="2" s="1"/>
  <c r="J100" i="2" s="1"/>
  <c r="F35" i="2"/>
  <c r="BB95" i="1" s="1"/>
  <c r="F37" i="2"/>
  <c r="BD95" i="1" s="1"/>
  <c r="T219" i="2"/>
  <c r="P230" i="2"/>
  <c r="R121" i="2"/>
  <c r="F36" i="2"/>
  <c r="BC95" i="1" s="1"/>
  <c r="J34" i="2"/>
  <c r="AW95" i="1" s="1"/>
  <c r="T121" i="2"/>
  <c r="E85" i="2"/>
  <c r="AT98" i="1"/>
  <c r="J114" i="2"/>
  <c r="J114" i="3"/>
  <c r="F37" i="3"/>
  <c r="BD97" i="1" s="1"/>
  <c r="F36" i="3"/>
  <c r="BC97" i="1" s="1"/>
  <c r="J174" i="3"/>
  <c r="J99" i="3" s="1"/>
  <c r="P120" i="3"/>
  <c r="J34" i="3"/>
  <c r="AW97" i="1" s="1"/>
  <c r="F35" i="3"/>
  <c r="BB97" i="1" s="1"/>
  <c r="E85" i="3"/>
  <c r="J177" i="8"/>
  <c r="J99" i="8" s="1"/>
  <c r="F37" i="8"/>
  <c r="BD100" i="1" s="1"/>
  <c r="F34" i="9"/>
  <c r="BA101" i="1" s="1"/>
  <c r="BK121" i="10"/>
  <c r="J33" i="2"/>
  <c r="AV95" i="1" s="1"/>
  <c r="J33" i="3"/>
  <c r="AV97" i="1" s="1"/>
  <c r="F33" i="2"/>
  <c r="AZ95" i="1" s="1"/>
  <c r="F34" i="2"/>
  <c r="BA95" i="1" s="1"/>
  <c r="J115" i="5"/>
  <c r="J89" i="5"/>
  <c r="J122" i="5"/>
  <c r="J97" i="5" s="1"/>
  <c r="F33" i="3"/>
  <c r="AZ97" i="1" s="1"/>
  <c r="F34" i="3"/>
  <c r="BA97" i="1" s="1"/>
  <c r="T160" i="5"/>
  <c r="J33" i="5"/>
  <c r="AV96" i="1" s="1"/>
  <c r="P160" i="5"/>
  <c r="P121" i="5" s="1"/>
  <c r="BK123" i="8"/>
  <c r="BK122" i="8" s="1"/>
  <c r="R123" i="8"/>
  <c r="R122" i="8" s="1"/>
  <c r="J89" i="9"/>
  <c r="J111" i="9"/>
  <c r="J97" i="9"/>
  <c r="BK117" i="9"/>
  <c r="J117" i="9" s="1"/>
  <c r="F36" i="10"/>
  <c r="BC105" i="1" s="1"/>
  <c r="E85" i="8"/>
  <c r="E112" i="8"/>
  <c r="F33" i="9"/>
  <c r="AZ101" i="1" s="1"/>
  <c r="E85" i="10"/>
  <c r="E110" i="10"/>
  <c r="J89" i="8"/>
  <c r="P122" i="8" l="1"/>
  <c r="AU100" i="1" s="1"/>
  <c r="T122" i="8"/>
  <c r="R120" i="10"/>
  <c r="T120" i="10"/>
  <c r="T121" i="5"/>
  <c r="R121" i="5"/>
  <c r="BK121" i="5"/>
  <c r="J121" i="5" s="1"/>
  <c r="J30" i="5" s="1"/>
  <c r="AG96" i="1" s="1"/>
  <c r="AU96" i="1"/>
  <c r="J161" i="3"/>
  <c r="J98" i="3" s="1"/>
  <c r="BK120" i="3"/>
  <c r="J120" i="3" s="1"/>
  <c r="J30" i="3" s="1"/>
  <c r="AG97" i="1" s="1"/>
  <c r="T120" i="3"/>
  <c r="R120" i="3"/>
  <c r="AU97" i="1"/>
  <c r="AT100" i="1"/>
  <c r="J121" i="10"/>
  <c r="J97" i="10" s="1"/>
  <c r="BK120" i="10"/>
  <c r="J120" i="10" s="1"/>
  <c r="J96" i="10" s="1"/>
  <c r="AT97" i="1"/>
  <c r="R120" i="2"/>
  <c r="T120" i="2"/>
  <c r="P120" i="2"/>
  <c r="AU95" i="1" s="1"/>
  <c r="J121" i="2"/>
  <c r="J97" i="2" s="1"/>
  <c r="BK120" i="2"/>
  <c r="J120" i="2" s="1"/>
  <c r="J96" i="2" s="1"/>
  <c r="J219" i="2"/>
  <c r="J99" i="2" s="1"/>
  <c r="J215" i="2"/>
  <c r="J98" i="2" s="1"/>
  <c r="AT95" i="1"/>
  <c r="AT96" i="1"/>
  <c r="BB94" i="1"/>
  <c r="W31" i="1" s="1"/>
  <c r="BD94" i="1"/>
  <c r="W33" i="1" s="1"/>
  <c r="AT105" i="1"/>
  <c r="BC94" i="1"/>
  <c r="W32" i="1" s="1"/>
  <c r="J123" i="8"/>
  <c r="J97" i="8" s="1"/>
  <c r="J122" i="8"/>
  <c r="BA94" i="1"/>
  <c r="AZ94" i="1"/>
  <c r="J30" i="9"/>
  <c r="AG101" i="1" s="1"/>
  <c r="J96" i="9"/>
  <c r="J96" i="5" l="1"/>
  <c r="AU94" i="1"/>
  <c r="J30" i="10"/>
  <c r="J30" i="2"/>
  <c r="AX94" i="1"/>
  <c r="J96" i="3"/>
  <c r="AY94" i="1"/>
  <c r="AN96" i="1"/>
  <c r="J39" i="3"/>
  <c r="AN101" i="1"/>
  <c r="J39" i="9"/>
  <c r="W29" i="1"/>
  <c r="AV94" i="1"/>
  <c r="J96" i="8"/>
  <c r="J30" i="8"/>
  <c r="AG100" i="1" s="1"/>
  <c r="AN97" i="1"/>
  <c r="J39" i="5"/>
  <c r="W30" i="1"/>
  <c r="AW94" i="1"/>
  <c r="AK30" i="1" s="1"/>
  <c r="J39" i="2" l="1"/>
  <c r="AG95" i="1"/>
  <c r="AN95" i="1" s="1"/>
  <c r="J39" i="10"/>
  <c r="AG105" i="1"/>
  <c r="AN105" i="1" s="1"/>
  <c r="AN100" i="1"/>
  <c r="J39" i="8"/>
  <c r="AN98" i="1"/>
  <c r="AK29" i="1"/>
  <c r="AT94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<sst xmlns="http://schemas.openxmlformats.org/spreadsheetml/2006/main" count="7540" uniqueCount="809">
  <si>
    <t>Export Komplet</t>
  </si>
  <si>
    <t/>
  </si>
  <si>
    <t>2.0</t>
  </si>
  <si>
    <t>ZAMOK</t>
  </si>
  <si>
    <t>False</t>
  </si>
  <si>
    <t>{3159aade-88ca-4856-8b56-c6fe0c746e8d}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</si>
  <si>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</si>
  <si>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</si>
  <si>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</si>
  <si>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</si>
  <si>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</si>
  <si>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</si>
  <si>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</si>
  <si>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0,1</t>
  </si>
  <si>
    <t>Stavba:</t>
  </si>
  <si>
    <t>KSO:</t>
  </si>
  <si>
    <t>822 29 31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</si>
  <si>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</si>
  <si>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</si>
  <si>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</si>
  <si>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</si>
  <si>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</si>
  <si>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</si>
  <si>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</si>
  <si>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</si>
  <si>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dle výběrového řízení</t>
  </si>
  <si>
    <t>Projektant:</t>
  </si>
  <si>
    <t>Ing. David Klimša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</si>
  <si>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</si>
  <si>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</si>
  <si>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</si>
  <si>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</si>
  <si>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</si>
  <si>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</si>
  <si>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</si>
  <si>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</si>
  <si>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</si>
  <si>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</si>
  <si>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</si>
  <si>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</si>
  <si>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</si>
  <si>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</si>
  <si>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</si>
  <si>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</si>
  <si>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</si>
  <si>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</si>
  <si>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</si>
  <si>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</si>
  <si>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</si>
  <si>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</si>
  <si>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</si>
  <si>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</si>
  <si>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</si>
  <si>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</si>
  <si>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</si>
  <si>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</si>
  <si>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</si>
  <si>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</si>
  <si>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</si>
  <si>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</si>
  <si>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</si>
  <si>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</si>
  <si>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</si>
  <si>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</si>
  <si>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</si>
  <si>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</si>
  <si>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</si>
  <si>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</si>
  <si>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</si>
  <si>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</si>
  <si>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</si>
  <si>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</si>
  <si>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</si>
  <si>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</si>
  <si>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</si>
  <si>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</si>
  <si>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</si>
  <si>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</si>
  <si>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001 - Bourací práce</t>
  </si>
  <si>
    <t>STA</t>
  </si>
  <si>
    <t>1</t>
  </si>
  <si>
    <t>{b76962f7-620e-4598-8949-01ffa88b2850}</t>
  </si>
  <si>
    <t>2</t>
  </si>
  <si>
    <t>101.1</t>
  </si>
  <si>
    <t>{a15a1350-9182-4f19-af1c-bf5080eb027b}</t>
  </si>
  <si>
    <t>{1a0a8890-0784-41ae-913b-6d3f6d481a5c}</t>
  </si>
  <si>
    <t>{a8f91960-4d68-40e2-b2dd-f60b4e615124}</t>
  </si>
  <si>
    <t>301</t>
  </si>
  <si>
    <t>SO 301 - Odvodnění</t>
  </si>
  <si>
    <t>{0aac75f5-c9d8-4185-8383-848a252e46b2}</t>
  </si>
  <si>
    <t>401</t>
  </si>
  <si>
    <t>{3b4420cd-f462-476d-8c59-99e36cd4e8bb}</t>
  </si>
  <si>
    <t>VRN</t>
  </si>
  <si>
    <t>Vedlejší náklady</t>
  </si>
  <si>
    <t>{9d9f6fc6-a76d-49c8-bf6a-460bd0d74841}</t>
  </si>
  <si>
    <t>KRYCÍ LIST SOUPISU PRACÍ</t>
  </si>
  <si>
    <t>Objekt:</t>
  </si>
  <si>
    <t>001 - SO 001 -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</si>
  <si>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</si>
  <si>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</si>
  <si>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</si>
  <si>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</si>
  <si>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</si>
  <si>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</si>
  <si>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9 - Ostatní konstrukce a práce, bourání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</si>
  <si>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</si>
  <si>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</si>
  <si>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</si>
  <si>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</si>
  <si>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</si>
  <si>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</si>
  <si>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</si>
  <si>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</si>
  <si>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</si>
  <si>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</si>
  <si>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</si>
  <si>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</si>
  <si>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</si>
  <si>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</si>
  <si>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</si>
  <si>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</si>
  <si>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</si>
  <si>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m2</t>
  </si>
  <si>
    <t>CS ÚRS 2019 01</t>
  </si>
  <si>
    <t>4</t>
  </si>
  <si>
    <t>VV</t>
  </si>
  <si>
    <t>kus</t>
  </si>
  <si>
    <t>3</t>
  </si>
  <si>
    <t>112151353</t>
  </si>
  <si>
    <t>Pokácení stromu postupné se spouštěním částí kmene a koruny o průměru na řezné ploše pařezu přes 300 do 400 mm</t>
  </si>
  <si>
    <t>-1516609997</t>
  </si>
  <si>
    <t>Součet</t>
  </si>
  <si>
    <t>112151354</t>
  </si>
  <si>
    <t>Pokácení stromu postupné se spouštěním částí kmene a koruny o průměru na řezné ploše pařezu přes 400 do 500 mm</t>
  </si>
  <si>
    <t>-1189729612</t>
  </si>
  <si>
    <t>5</t>
  </si>
  <si>
    <t>112151355</t>
  </si>
  <si>
    <t>Pokácení stromu postupné se spouštěním částí kmene a koruny o průměru na řezné ploše pařezu přes 500 do 600 mm</t>
  </si>
  <si>
    <t>1301944699</t>
  </si>
  <si>
    <t>6</t>
  </si>
  <si>
    <t>112151357</t>
  </si>
  <si>
    <t>Pokácení stromu postupné se spouštěním částí kmene a koruny o průměru na řezné ploše pařezu přes 700 do 800 mm</t>
  </si>
  <si>
    <t>1330715089</t>
  </si>
  <si>
    <t>7</t>
  </si>
  <si>
    <t>112251211</t>
  </si>
  <si>
    <t>Odstranění pařezu odfrézováním nebo odvrtáním hloubky do 200 mm v rovině nebo na svahu do 1:5</t>
  </si>
  <si>
    <t>-1712844585</t>
  </si>
  <si>
    <t>(PI*0,40*0,40)</t>
  </si>
  <si>
    <t>8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</si>
  <si>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</si>
  <si>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</si>
  <si>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-1728116081</t>
  </si>
  <si>
    <t>9</t>
  </si>
  <si>
    <t>1836103321</t>
  </si>
  <si>
    <t>10</t>
  </si>
  <si>
    <t>11</t>
  </si>
  <si>
    <t>12</t>
  </si>
  <si>
    <t>-787703146</t>
  </si>
  <si>
    <t>13</t>
  </si>
  <si>
    <t>14</t>
  </si>
  <si>
    <t>1528989074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</si>
  <si>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</si>
  <si>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</si>
  <si>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</si>
  <si>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-814710643</t>
  </si>
  <si>
    <t>122911111</t>
  </si>
  <si>
    <t>Odstranění vyfrézované dřevní hmoty hloubky do 200 mm v rovině nebo na svahu do 1:5</t>
  </si>
  <si>
    <t>-600504354</t>
  </si>
  <si>
    <t>162301412</t>
  </si>
  <si>
    <t>Vodorovné přemístění větví, kmenů nebo pařezů  s naložením, složením a dopravou do 5000 m kmenů stromů listnatých, průměru přes 300 do 500 mm</t>
  </si>
  <si>
    <t>1709015792</t>
  </si>
  <si>
    <t>162301413</t>
  </si>
  <si>
    <t>Vodorovné přemístění větví, kmenů nebo pařezů  s naložením, složením a dopravou do 5000 m kmenů stromů listnatých, průměru přes 500 do 700 mm</t>
  </si>
  <si>
    <t>1722032343</t>
  </si>
  <si>
    <t>162301414</t>
  </si>
  <si>
    <t>Vodorovné přemístění větví, kmenů nebo pařezů  s naložením, složením a dopravou do 5000 m kmenů stromů listnatých, průměru přes 700 do 900 mm</t>
  </si>
  <si>
    <t>-1230766988</t>
  </si>
  <si>
    <t>174111111</t>
  </si>
  <si>
    <t>Zásyp jam po vyfrézovaných pařezech hloubky do 200 mm v rovině nebo na svahu do 1:5</t>
  </si>
  <si>
    <t>215343025</t>
  </si>
  <si>
    <t>M</t>
  </si>
  <si>
    <t>58331200</t>
  </si>
  <si>
    <t>štěrkopísek netříděný zásypový</t>
  </si>
  <si>
    <t>t</t>
  </si>
  <si>
    <t>782956067</t>
  </si>
  <si>
    <t>Ostatní konstrukce a práce, bourání</t>
  </si>
  <si>
    <t>1921562020</t>
  </si>
  <si>
    <t>m3</t>
  </si>
  <si>
    <t>966006211</t>
  </si>
  <si>
    <t>Odstranění (demontáž) svislých dopravních značek  s odklizením materiálu na skládku na vzdálenost do 20 m nebo s naložením na dopravní prostředek ze sloupů, sloupků nebo konzol</t>
  </si>
  <si>
    <t>1055706336</t>
  </si>
  <si>
    <t>997</t>
  </si>
  <si>
    <t>Přesun sutě</t>
  </si>
  <si>
    <t>997221551</t>
  </si>
  <si>
    <t>Vodorovná doprava suti  bez naložení, ale se složením a s hrubým urovnáním ze sypkých materiálů, na vzdálenost do 1 km</t>
  </si>
  <si>
    <t>441516800</t>
  </si>
  <si>
    <t>997221559</t>
  </si>
  <si>
    <t>Vodorovná doprava suti  bez naložení, ale se složením a s hrubým urovnáním Příplatek k ceně za každý další i započatý 1 km přes 1 km</t>
  </si>
  <si>
    <t>817361730</t>
  </si>
  <si>
    <t>997221561</t>
  </si>
  <si>
    <t>Vodorovná doprava suti  bez naložení, ale se složením a s hrubým urovnáním z kusových materiálů, na vzdálenost do 1 km</t>
  </si>
  <si>
    <t>51125395</t>
  </si>
  <si>
    <t>997221569</t>
  </si>
  <si>
    <t>-1490935588</t>
  </si>
  <si>
    <t>997221815</t>
  </si>
  <si>
    <t>Poplatek za uložení stavebního odpadu na skládce (skládkovné) z prostého betonu zatříděného do Katalogu odpadů pod kódem 170 101</t>
  </si>
  <si>
    <t>655662516</t>
  </si>
  <si>
    <t>997221845</t>
  </si>
  <si>
    <t>Poplatek za uložení stavebního odpadu na skládce (skládkovné) asfaltového bez obsahu dehtu zatříděného do Katalogu odpadů pod kódem 170 302</t>
  </si>
  <si>
    <t>-38382465</t>
  </si>
  <si>
    <t>997221855</t>
  </si>
  <si>
    <t>Poplatek za uložení stavebního odpadu na skládce (skládkovné) zeminy a kameniva zatříděného do Katalogu odpadů pod kódem 170 504</t>
  </si>
  <si>
    <t>1180163557</t>
  </si>
  <si>
    <t>P</t>
  </si>
  <si>
    <t>Chodník</t>
  </si>
  <si>
    <t>2289</t>
  </si>
  <si>
    <t>Sjezd</t>
  </si>
  <si>
    <t>125</t>
  </si>
  <si>
    <t>Komunikace</t>
  </si>
  <si>
    <t>54</t>
  </si>
  <si>
    <t>5 - Komunikace pozemní</t>
  </si>
  <si>
    <t>8 - Trubní vedení</t>
  </si>
  <si>
    <t>998 - Přesun hmot</t>
  </si>
  <si>
    <t>162201102</t>
  </si>
  <si>
    <t>Vodorovné přemístění výkopku nebo sypaniny po suchu  na obvyklém dopravním prostředku, bez naložení výkopku, avšak se složením bez rozhrnutí z horniny tř. 1 až 4 na vzdálenost přes 20 do 50 m</t>
  </si>
  <si>
    <t>naložení ornice na meziskládce</t>
  </si>
  <si>
    <t>kg</t>
  </si>
  <si>
    <t>181951102</t>
  </si>
  <si>
    <t>Úprava pláně vyrovnáním výškových rozdílů  v hornině tř. 1 až 4 se zhutněním</t>
  </si>
  <si>
    <t>-663125871</t>
  </si>
  <si>
    <t>úsek 1</t>
  </si>
  <si>
    <t>úsek 2</t>
  </si>
  <si>
    <t>úsek 3</t>
  </si>
  <si>
    <t>úsek 4</t>
  </si>
  <si>
    <t>Zakládání</t>
  </si>
  <si>
    <t>Komunikace pozemní</t>
  </si>
  <si>
    <t>564851111</t>
  </si>
  <si>
    <t>Podklad ze štěrkodrti ŠD  s rozprostřením a zhutněním, po zhutnění tl. 150 mm</t>
  </si>
  <si>
    <t>-1772458741</t>
  </si>
  <si>
    <t>564861111</t>
  </si>
  <si>
    <t>Podklad ze štěrkodrti ŠD  s rozprostřením a zhutněním, po zhutnění tl. 200 mm</t>
  </si>
  <si>
    <t>-831905525</t>
  </si>
  <si>
    <t>573231106</t>
  </si>
  <si>
    <t>Postřik spojovací PS bez posypu kamenivem ze silniční emulze, v množství 0,30 kg/m2</t>
  </si>
  <si>
    <t>577134131</t>
  </si>
  <si>
    <t>Asfaltový beton vrstva obrusná ACO 11 (ABS)  s rozprostřením a se zhutněním z modifikovaného asfaltu v pruhu šířky do 3 m, po zhutnění tl. 40 mm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</si>
  <si>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</si>
  <si>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</si>
  <si>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1976813927</t>
  </si>
  <si>
    <t>59245006</t>
  </si>
  <si>
    <t>dlažba skladebná betonová pro nevidomé 200x100x60mm barevná</t>
  </si>
  <si>
    <t>-1507969580</t>
  </si>
  <si>
    <t>59245018</t>
  </si>
  <si>
    <t>dlažba skladebná betonová 200x100x60mm přírodní</t>
  </si>
  <si>
    <t>1728965682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</si>
  <si>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</si>
  <si>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</si>
  <si>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2060871463</t>
  </si>
  <si>
    <t>59245020</t>
  </si>
  <si>
    <t>dlažba skladebná betonová 200x100x80mm přírodní</t>
  </si>
  <si>
    <t>-641567622</t>
  </si>
  <si>
    <t>Trubní vedení</t>
  </si>
  <si>
    <t>914111111</t>
  </si>
  <si>
    <t>Montáž svislé dopravní značky základní  velikosti do 1 m2 objímkami na sloupky nebo konzoly</t>
  </si>
  <si>
    <t>-1965777625</t>
  </si>
  <si>
    <t>429048526</t>
  </si>
  <si>
    <t>-1135943746</t>
  </si>
  <si>
    <t>914511112</t>
  </si>
  <si>
    <t>Montáž sloupku dopravních značek  délky do 3,5 m do hliníkové patky</t>
  </si>
  <si>
    <t>931023721</t>
  </si>
  <si>
    <t>Poznámka k položce:_x000D_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</t>
  </si>
  <si>
    <t>40445225</t>
  </si>
  <si>
    <t>sloupek pro dopravní značku Zn D 60mm v 3,5m</t>
  </si>
  <si>
    <t>-1182980215</t>
  </si>
  <si>
    <t>915211111</t>
  </si>
  <si>
    <t>Vodorovné dopravní značení stříkaným plastem  dělící čára šířky 125 mm souvislá bílá základní</t>
  </si>
  <si>
    <t>1807211647</t>
  </si>
  <si>
    <t>915231111</t>
  </si>
  <si>
    <t>Vodorovné dopravní značení stříkaným plastem  přechody pro chodce, šipky, symboly nápisy bílé základní</t>
  </si>
  <si>
    <t>-155621253</t>
  </si>
  <si>
    <t>916111122</t>
  </si>
  <si>
    <t>Osazení silniční obruby z dlažebních kostek v jedné řadě  s ložem tl. přes 50 do 100 mm, s vyplněním a zatřením spár cementovou maltou z drobných kostek bez boční opěry, do lože z betonu prostého tř. C 12/15</t>
  </si>
  <si>
    <t>537232216</t>
  </si>
  <si>
    <t>916111123</t>
  </si>
  <si>
    <t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</si>
  <si>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1181218536</t>
  </si>
  <si>
    <t>41</t>
  </si>
  <si>
    <t>58381007</t>
  </si>
  <si>
    <t>kostka dlažební žula drobná 10/10</t>
  </si>
  <si>
    <t>-740694313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</si>
  <si>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</si>
  <si>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</si>
  <si>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-1248608776</t>
  </si>
  <si>
    <t>59217031</t>
  </si>
  <si>
    <t>obrubník betonový silniční 1000x150x250mm</t>
  </si>
  <si>
    <t>26454492</t>
  </si>
  <si>
    <t>59217029</t>
  </si>
  <si>
    <t>obrubník betonový silniční nájezdový 1000x150x150mm</t>
  </si>
  <si>
    <t>936464770</t>
  </si>
  <si>
    <t>59217030</t>
  </si>
  <si>
    <t>obrubník betonový silniční přechodový 1000x150x150-250mm</t>
  </si>
  <si>
    <t>1023669061</t>
  </si>
  <si>
    <t>46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</si>
  <si>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</si>
  <si>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</si>
  <si>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827328992</t>
  </si>
  <si>
    <t>59217017</t>
  </si>
  <si>
    <t>obrubník betonový chodníkový 1000x100x250mm</t>
  </si>
  <si>
    <t>-1481733141</t>
  </si>
  <si>
    <t>998</t>
  </si>
  <si>
    <t>Přesun hmot</t>
  </si>
  <si>
    <t>998229112</t>
  </si>
  <si>
    <t>Přesun hmot ruční pro pozemní komunikace s naložením a složením na vzdálenost do 50 m, s krytem dlážděným</t>
  </si>
  <si>
    <t>916542549</t>
  </si>
  <si>
    <t>131201109</t>
  </si>
  <si>
    <t>Hloubení nezapažených jam a zářezů s urovnáním dna do předepsaného profilu a spádu Příplatek k cenám za lepivost horniny tř. 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</si>
  <si>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</si>
  <si>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</si>
  <si>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</si>
  <si>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</si>
  <si>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171201201</t>
  </si>
  <si>
    <t>Uložení sypaniny  na skládky</t>
  </si>
  <si>
    <t>171201211</t>
  </si>
  <si>
    <t>Záliv_1_CB</t>
  </si>
  <si>
    <t>Záliv 1 CB</t>
  </si>
  <si>
    <t>Záliv_2_CB</t>
  </si>
  <si>
    <t>Záliv 2 CB</t>
  </si>
  <si>
    <t>Záliv_1_ACO11</t>
  </si>
  <si>
    <t>Záviv 1 ACO 11</t>
  </si>
  <si>
    <t>58</t>
  </si>
  <si>
    <t>Záliv_2_ACO11</t>
  </si>
  <si>
    <t>Záliv 2 ACO 11</t>
  </si>
  <si>
    <t>-1988776260</t>
  </si>
  <si>
    <t>-496161040</t>
  </si>
  <si>
    <t>564871111</t>
  </si>
  <si>
    <t>Podklad ze štěrkodrti ŠD  s rozprostřením a zhutněním, po zhutnění tl. 250 mm</t>
  </si>
  <si>
    <t>-1299331816</t>
  </si>
  <si>
    <t>-91430629</t>
  </si>
  <si>
    <t>573191111</t>
  </si>
  <si>
    <t>Postřik infiltrační kationaktivní emulzí v množství 1,00 kg/m2</t>
  </si>
  <si>
    <t>932163696</t>
  </si>
  <si>
    <t>-802709409</t>
  </si>
  <si>
    <t>917724126</t>
  </si>
  <si>
    <t>919111221</t>
  </si>
  <si>
    <t>Řezání dilatačních spár v čerstvém cementobetonovém krytu  vytvoření komůrky pro těsnící zálivku šířky 15 mm, hloubky 20 mm</t>
  </si>
  <si>
    <t>-465363197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</si>
  <si>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</si>
  <si>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</si>
  <si>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1722884737</t>
  </si>
  <si>
    <t>998225111</t>
  </si>
  <si>
    <t>Přesun hmot pro komunikace s krytem z kameniva, monolitickým betonovým nebo živičným  dopravní vzdálenost do 200 m jakékoliv délky objektu</t>
  </si>
  <si>
    <t>-1248591057</t>
  </si>
  <si>
    <t>131201101</t>
  </si>
  <si>
    <t>Hloubení nezapažených jam a zářezů s urovnáním dna do předepsaného profilu a spádu v hornině tř. 3 do 100 m3</t>
  </si>
  <si>
    <t>-166666502</t>
  </si>
  <si>
    <t>-1960816075</t>
  </si>
  <si>
    <t>-1145189274</t>
  </si>
  <si>
    <t>2040399754</t>
  </si>
  <si>
    <t>-279752931</t>
  </si>
  <si>
    <t>224206263</t>
  </si>
  <si>
    <t>-1255030146</t>
  </si>
  <si>
    <t>4 - Vodorovné konstrukce</t>
  </si>
  <si>
    <t>Vodorovné konstrukce</t>
  </si>
  <si>
    <t>301 - SO 301 - Odvodnění</t>
  </si>
  <si>
    <t>121101101</t>
  </si>
  <si>
    <t>Sejmutí ornice nebo lesní půdy  s vodorovným přemístěním na hromady v místě upotřebení nebo na dočasné či trvalé skládky se složením, na vzdálenost do 50 m</t>
  </si>
  <si>
    <t>1245274775</t>
  </si>
  <si>
    <t>1695413029</t>
  </si>
  <si>
    <t>-818538888</t>
  </si>
  <si>
    <t>dovoz ornice ze skládky na násypy kolem obrubníků</t>
  </si>
  <si>
    <t>1806115458</t>
  </si>
  <si>
    <t>-1163651889</t>
  </si>
  <si>
    <t>167101102</t>
  </si>
  <si>
    <t>Nakládání, skládání a překládání neulehlého výkopku nebo sypaniny  nakládání, množství přes 100 m3, z hornin tř. 1 až 4</t>
  </si>
  <si>
    <t>1980968917</t>
  </si>
  <si>
    <t>171201101</t>
  </si>
  <si>
    <t>Uložení sypaniny do násypů  s rozprostřením sypaniny ve vrstvách a s hrubým urovnáním nezhutněných z jakýchkoliv hornin</t>
  </si>
  <si>
    <t>-982604241</t>
  </si>
  <si>
    <t>-446773128</t>
  </si>
  <si>
    <t>-1183383816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</si>
  <si>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</si>
  <si>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</si>
  <si>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58331280</t>
  </si>
  <si>
    <t>kamenivo těžené drobné frakce 0/1</t>
  </si>
  <si>
    <t>985024908</t>
  </si>
  <si>
    <t>451573111</t>
  </si>
  <si>
    <t>Lože pod potrubí, stoky a drobné objekty v otevřeném výkopu z písku a štěrkopísku do 63 mm</t>
  </si>
  <si>
    <t>-506606648</t>
  </si>
  <si>
    <t>871315221</t>
  </si>
  <si>
    <t>Kanalizační potrubí z tvrdého PVC v otevřeném výkopu ve sklonu do 20 %, hladkého plnostěnného jednovrstvého, tuhost třídy SN 8 DN 160</t>
  </si>
  <si>
    <t>895941111</t>
  </si>
  <si>
    <t>Zřízení vpusti kanalizační  uliční z betonových dílců typ UV-50 normální</t>
  </si>
  <si>
    <t>BTL.0006311.URS</t>
  </si>
  <si>
    <t>prstenec betonový pro uliční vpusť vyrovnávací TBV-Q 390/60/10a, 39x6x13 cm</t>
  </si>
  <si>
    <t>2048372584</t>
  </si>
  <si>
    <t>998276101</t>
  </si>
  <si>
    <t>Přesun hmot pro trubní vedení hloubené z trub z plastických hmot nebo sklolaminátových pro vodovody nebo kanalizace v otevřeném výkopu dopravní vzdálenost do 15 m</t>
  </si>
  <si>
    <t>-550335361</t>
  </si>
  <si>
    <t>401 - SO 401 - Věřejné osvětlení</t>
  </si>
  <si>
    <t>21-M - Elektromontáže</t>
  </si>
  <si>
    <t>21-M</t>
  </si>
  <si>
    <t>Elektromontáže</t>
  </si>
  <si>
    <t>210000001</t>
  </si>
  <si>
    <t>Veřejné osvětlení - komplet</t>
  </si>
  <si>
    <t>kpl</t>
  </si>
  <si>
    <t>64</t>
  </si>
  <si>
    <t>123699219</t>
  </si>
  <si>
    <t>VRN - Vedlejší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</si>
  <si>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</si>
  <si>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</si>
  <si>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</si>
  <si>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</si>
  <si>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</si>
  <si>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012203000</t>
  </si>
  <si>
    <t>Geodetické práce při provádění stavby</t>
  </si>
  <si>
    <t>suma</t>
  </si>
  <si>
    <t>1024</t>
  </si>
  <si>
    <t>-1986038652</t>
  </si>
  <si>
    <t>012303000</t>
  </si>
  <si>
    <t>Geodetické práce po výstavbě</t>
  </si>
  <si>
    <t>-2057447857</t>
  </si>
  <si>
    <t>013254000</t>
  </si>
  <si>
    <t>Dokumentace skutečného provedení stavby</t>
  </si>
  <si>
    <t>357338522</t>
  </si>
  <si>
    <t>VRN3</t>
  </si>
  <si>
    <t>Zařízení staveniště</t>
  </si>
  <si>
    <t>030001000</t>
  </si>
  <si>
    <t>-344262970</t>
  </si>
  <si>
    <t>034103000</t>
  </si>
  <si>
    <t>Oplocení staveniště</t>
  </si>
  <si>
    <t>-73152222</t>
  </si>
  <si>
    <t>034303000</t>
  </si>
  <si>
    <t>Dopravní značení na staveništi</t>
  </si>
  <si>
    <t>343258044</t>
  </si>
  <si>
    <t>034403000</t>
  </si>
  <si>
    <t>Osvětlení staveniště</t>
  </si>
  <si>
    <t>418165938</t>
  </si>
  <si>
    <t>VRN4</t>
  </si>
  <si>
    <t>Inženýrská činnost</t>
  </si>
  <si>
    <t>042503000</t>
  </si>
  <si>
    <t>Plán BOZP na staveništi</t>
  </si>
  <si>
    <t>529104911</t>
  </si>
  <si>
    <t>043134000</t>
  </si>
  <si>
    <t>Zkoušky zatěžovací</t>
  </si>
  <si>
    <t>počet</t>
  </si>
  <si>
    <t>1083340779</t>
  </si>
  <si>
    <t>899722113</t>
  </si>
  <si>
    <t>2017-KL-15</t>
  </si>
  <si>
    <t>Rekonstrukce ul. Alejnikovova, Ostrava - Zábřeh</t>
  </si>
  <si>
    <t>Statutární město Ostrava</t>
  </si>
  <si>
    <t>05279917</t>
  </si>
  <si>
    <t>00845451</t>
  </si>
  <si>
    <t>Pokácení stromu směrově v celku s odřezáním kmene a s odvětvením průměru kmene přes 100 do 200 mm</t>
  </si>
  <si>
    <t>112151112</t>
  </si>
  <si>
    <t>ozn.ST7</t>
  </si>
  <si>
    <t>ozn.ST24</t>
  </si>
  <si>
    <t>ozn.ST6</t>
  </si>
  <si>
    <t>ozn.ST10</t>
  </si>
  <si>
    <t>ozn.ST12</t>
  </si>
  <si>
    <t>ozn.ST25</t>
  </si>
  <si>
    <t>ozn.ST27</t>
  </si>
  <si>
    <t>ozn.ST5</t>
  </si>
  <si>
    <t>ozn.ST26</t>
  </si>
  <si>
    <t>ozn.ST28</t>
  </si>
  <si>
    <t>ozn.ST29</t>
  </si>
  <si>
    <t>ozn.ST31</t>
  </si>
  <si>
    <t>ozn.ST33</t>
  </si>
  <si>
    <t>ozn.ST11</t>
  </si>
  <si>
    <t>ozn.ST32</t>
  </si>
  <si>
    <t>ozn.ST23</t>
  </si>
  <si>
    <t>(PI*0,15*0,15)</t>
  </si>
  <si>
    <t>(PI*0,24*0,24)</t>
  </si>
  <si>
    <t>(PI*0,35*0,35)</t>
  </si>
  <si>
    <t>(PI*0,21*0,21)</t>
  </si>
  <si>
    <t>(PI*0,41*0,41)</t>
  </si>
  <si>
    <t>(PI*0,31*0,31)</t>
  </si>
  <si>
    <t>(PI*0,28*0,28)</t>
  </si>
  <si>
    <t>(PI*0,33*0,33)</t>
  </si>
  <si>
    <t>(PI*0,34*0,34)</t>
  </si>
  <si>
    <t>(PI*0,29*0,29)</t>
  </si>
  <si>
    <t>Vodorovné přemístění větví, kmenů nebo pařezů  s naložením, složením a dopravou do 5000 m kmenů stromů listnatých, průměru přes 100 do 300 mm</t>
  </si>
  <si>
    <t>162301401</t>
  </si>
  <si>
    <t>4,00+4,00+4,00+230+65</t>
  </si>
  <si>
    <t>113107223</t>
  </si>
  <si>
    <t>materiál nutno ověřit při realizaci dle skutečnosti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</si>
  <si>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</si>
  <si>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</si>
  <si>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Frézování živičného podkladu nebo krytu s naložením na dopravní prostředek plochy přes 500 do 1 000 m2 bez překážek v trase pruhu šířky do 1 m, tloušťky vrstvy 100 mm</t>
  </si>
  <si>
    <t>113154224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</si>
  <si>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</si>
  <si>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113107222</t>
  </si>
  <si>
    <t>5,279*0,42 'Přepočtené koeficientem množství</t>
  </si>
  <si>
    <t>Řezání stávajícího živičného krytu nebo podkladu  do hloubky 50 mm</t>
  </si>
  <si>
    <t xml:space="preserve">919735111 </t>
  </si>
  <si>
    <t>Řezání stávajícího živičného krytu nebo podkladu  do hloubky 100 mm</t>
  </si>
  <si>
    <t>919735112</t>
  </si>
  <si>
    <t xml:space="preserve">svislé dopravní značky </t>
  </si>
  <si>
    <t>kovové sloupky červeno/bílé</t>
  </si>
  <si>
    <t>klepáč (svařen z 5 trubek)</t>
  </si>
  <si>
    <t>890411851</t>
  </si>
  <si>
    <t>Bourání šachet strojně velikosti obestavěného prostoru do 1,5 m3 z prefabrikovaných skruží</t>
  </si>
  <si>
    <t>1041344358</t>
  </si>
  <si>
    <t>813,452*10 'Přepočtené koeficientem množství</t>
  </si>
  <si>
    <t>621,02*10 'Přepočtené koeficientem množství</t>
  </si>
  <si>
    <t>frakce 0/63</t>
  </si>
  <si>
    <t>frakce 0/32</t>
  </si>
  <si>
    <t>901 - SO 901 - Kontejnerové stání</t>
  </si>
  <si>
    <t>Kontejnerové stání č. 1</t>
  </si>
  <si>
    <t>Kontejnerové stání č. 2</t>
  </si>
  <si>
    <t>Podklad ze štěrkodrti ŠD  s rozprostřením a zhutněním, po zhutnění tl. 30 mm</t>
  </si>
  <si>
    <t>564801111</t>
  </si>
  <si>
    <t>vyspádování zemní pláně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</si>
  <si>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</si>
  <si>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596212211</t>
  </si>
  <si>
    <t>Kontejnerové stání č.1</t>
  </si>
  <si>
    <t>10+1</t>
  </si>
  <si>
    <t>Kontejnerové stání č.2</t>
  </si>
  <si>
    <t>26*1,01 'Přepočtené koeficientem množství</t>
  </si>
  <si>
    <t>Geotextilie pro ochranu, separaci a filtraci netkaná měrná hmotnost do 500 g/m2</t>
  </si>
  <si>
    <t>919726123</t>
  </si>
  <si>
    <t>26*1,1 'Přepočtené koeficientem množství</t>
  </si>
  <si>
    <t>1 - Zemní práce - výkopové práce v SO 001</t>
  </si>
  <si>
    <t>Zemní práce - výkopové práce v SO 001</t>
  </si>
  <si>
    <t xml:space="preserve">801 - SO 801 - Zeleň </t>
  </si>
  <si>
    <t>181301101</t>
  </si>
  <si>
    <t>Rozprostření a urovnání ornice v rovině nebo ve svahu sklonu do 1:5 při souvislé ploše do 500 m2, tl. vrstvy do 100 mm</t>
  </si>
  <si>
    <t>457127128</t>
  </si>
  <si>
    <t>10321100</t>
  </si>
  <si>
    <t>zahradní substrát pro výsadbu VL</t>
  </si>
  <si>
    <t>1040410830</t>
  </si>
  <si>
    <t>181411131</t>
  </si>
  <si>
    <t>Založení trávníku na půdě předem připravené plochy do 1000 m2 výsevem včetně utažení parkového v rovině nebo na svahu do 1:5</t>
  </si>
  <si>
    <t>-1458456438</t>
  </si>
  <si>
    <t>00572410</t>
  </si>
  <si>
    <t>osivo směs travní parková</t>
  </si>
  <si>
    <t>1609574107</t>
  </si>
  <si>
    <t>998231311</t>
  </si>
  <si>
    <t>Přesun hmot pro sadovnické a krajinářské úpravy - strojně dopravní vzdálenost do 5000 m</t>
  </si>
  <si>
    <t>1683883665</t>
  </si>
  <si>
    <t>opravný pás š. 1 m</t>
  </si>
  <si>
    <t>270,00*1,00</t>
  </si>
  <si>
    <t>opravný pás š. 0,5 m</t>
  </si>
  <si>
    <t>166,00*0,50</t>
  </si>
  <si>
    <t>353,00*0,10</t>
  </si>
  <si>
    <t>353,00*0,025 'Přepočtené koeficientem množství</t>
  </si>
  <si>
    <t>-1271110612</t>
  </si>
  <si>
    <t>32,00*0,25</t>
  </si>
  <si>
    <t>zásyp zeminou z výkopku (plochy určené k zatravnění po vybourání dlažby, asfaltu apod.)</t>
  </si>
  <si>
    <t>obnažení kabelu CETIN (předpoklad hl. 1,2 m), při realizaci nutno počítat se skutečnou hl. uložení</t>
  </si>
  <si>
    <t>1,20*0,80*36,50</t>
  </si>
  <si>
    <t>obnažení kabelu UPS (předpoklad hl. 1,2 m), při realizaci nutno počítat se skutečnou hl. uložení</t>
  </si>
  <si>
    <t>1,20*0,80*29,50</t>
  </si>
  <si>
    <t>obnažení kabelu PODA (předpoklad hl. 1,2 m), při realizaci nutno počítat se skutečnou hl. uložení</t>
  </si>
  <si>
    <t>1,20*0,80*7,50</t>
  </si>
  <si>
    <t>98,88*10 'Přepočtené koeficientem množství</t>
  </si>
  <si>
    <t>98,88*1,8 'Přepočtené koeficientem množství</t>
  </si>
  <si>
    <t>1885617301</t>
  </si>
  <si>
    <t>58337331</t>
  </si>
  <si>
    <t>štěrkopísek frakce 0/22</t>
  </si>
  <si>
    <t>356441184</t>
  </si>
  <si>
    <t>174101101</t>
  </si>
  <si>
    <t>Zásyp sypaninou z jakékoliv horniny  s uložením výkopku ve vrstvách se zhutněním jam, šachet, rýh nebo kolem objektů v těchto vykopávkách</t>
  </si>
  <si>
    <t>2006626472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</si>
  <si>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</si>
  <si>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</si>
  <si>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-291044206</t>
  </si>
  <si>
    <t>59213001</t>
  </si>
  <si>
    <t>žlab kabelový betonový 100 x 18,5/10 x 10 cm</t>
  </si>
  <si>
    <t>1944451385</t>
  </si>
  <si>
    <t>871313121</t>
  </si>
  <si>
    <t>Montáž kanalizačního potrubí z plastů z tvrdého PVC těsněných gumovým kroužkem v otevřeném výkopu ve sklonu do 20 % DN 160</t>
  </si>
  <si>
    <t>1409598104</t>
  </si>
  <si>
    <t>Krytí potrubí z plastů výstražnou fólií z PVC šířky 34cm</t>
  </si>
  <si>
    <t>-934902221</t>
  </si>
  <si>
    <t>10.792.699</t>
  </si>
  <si>
    <t>Trubka půlená110 rudá UV stabilní</t>
  </si>
  <si>
    <t>-142748001</t>
  </si>
  <si>
    <t>28619320</t>
  </si>
  <si>
    <t>trubka kanalizační PE-HD D 110mm</t>
  </si>
  <si>
    <t>-613957042</t>
  </si>
  <si>
    <t>402 - SO 402 - Ochrana IS</t>
  </si>
  <si>
    <t>0,49*0,80*36,50</t>
  </si>
  <si>
    <t>0,49*0,80*29,50</t>
  </si>
  <si>
    <t>0,49*0,80*7,50</t>
  </si>
  <si>
    <t>zásyp kabelu CETIN (mínus skladba komunikace 0,41 m a obsyp 0,30 m), při realizaci nutno počítat se skutečnou hl. uložení</t>
  </si>
  <si>
    <t>zásyp kabelu UPS (mínus skladba komunikace 0,41 m a obsyp 0,30 m), při realizaci nutno počítat se skutečnou hl. uložení</t>
  </si>
  <si>
    <t>zásyp kabelu PODA (mínus skladba komunikace 0,41 m a obsyp 0,30 m), při realizaci nutno počítat se skutečnou hl. uložení</t>
  </si>
  <si>
    <t>obsyp kabelu CETIN vrstva 0,3 m</t>
  </si>
  <si>
    <t>obsyp kabelu UPS vrstva 0,3 m</t>
  </si>
  <si>
    <t>obsyp kabelu PODA vrstva 0,3 m</t>
  </si>
  <si>
    <t>zásyp kabelu T-Mobile (mínus skladba komunikace 0,41 m a obsyp 0,30 m), při realizaci nutno počítat se skutečnou hl. uložení</t>
  </si>
  <si>
    <t>obsyp kabelu T-Mobile vrstva 0,3 m</t>
  </si>
  <si>
    <t>obnažení kabelu T-Mobile (předpoklad hl. 1,2 m), při realizaci nutno počítat se skutečnou hl. uložení</t>
  </si>
  <si>
    <t>0,30*0,80*36,50</t>
  </si>
  <si>
    <t>0,30*0,80*29,50</t>
  </si>
  <si>
    <t>0,30*0,80*7,50</t>
  </si>
  <si>
    <t>24,72*2 'Přepočtené koeficientem množství</t>
  </si>
  <si>
    <t>40,376*2 'Přepočtené koeficientem množství</t>
  </si>
  <si>
    <t>rezervní chráničky</t>
  </si>
  <si>
    <t>CETIN půlená chránička</t>
  </si>
  <si>
    <t>chrana kabelu betonový žlab</t>
  </si>
  <si>
    <t>29,5+29,5+7,5</t>
  </si>
  <si>
    <t xml:space="preserve">Statutární město Ostrava </t>
  </si>
  <si>
    <t>zkoušky únosnosti zemní pláně</t>
  </si>
  <si>
    <t>VRN9</t>
  </si>
  <si>
    <t>Ostatní náklady</t>
  </si>
  <si>
    <t>091003000</t>
  </si>
  <si>
    <t>Ostatní náklady bez rozlišení</t>
  </si>
  <si>
    <t>711129615</t>
  </si>
  <si>
    <t>Poznámka k položce:_x000D_
Položka obsahuje:_x000D_
- aktualizaci dokladové části_x000D_
- pasort (fotodokumentace dotčeného území stavební činnosti)</t>
  </si>
  <si>
    <t>VRN9 - Ostatní náklady</t>
  </si>
  <si>
    <t>SO 101.1 - Komunikace</t>
  </si>
  <si>
    <t>SO 103 - Parkovací stání</t>
  </si>
  <si>
    <t>SO 401 - Přeložka VO</t>
  </si>
  <si>
    <t>SO 402 - Ochrana IS</t>
  </si>
  <si>
    <t>SO 801 - Zeleň</t>
  </si>
  <si>
    <t>SO 901 - Kontejnerové stání</t>
  </si>
  <si>
    <t>101.1 - SO 101.1 - Komunikace</t>
  </si>
  <si>
    <t>103 - SO 103 - Parkovací stání</t>
  </si>
  <si>
    <t>96,00*0,15</t>
  </si>
  <si>
    <t>50,00*0,15</t>
  </si>
  <si>
    <t>100,00*0,15</t>
  </si>
  <si>
    <t>36,00*0,15</t>
  </si>
  <si>
    <t>obsypání kolem obrubníků a zásyp ploch určených k zatravnění</t>
  </si>
  <si>
    <t>VRN09VL</t>
  </si>
  <si>
    <t>h</t>
  </si>
  <si>
    <t>Odborný dohled - měření metanu</t>
  </si>
  <si>
    <t>330*1,1 'Přepočtené koeficientem množství</t>
  </si>
  <si>
    <t>parkovací stání č.1</t>
  </si>
  <si>
    <t>parkovací stání č.2</t>
  </si>
  <si>
    <t>110*1,1 'Přepočtené koeficientem množství</t>
  </si>
  <si>
    <t>parkovací stání stávající</t>
  </si>
  <si>
    <t>úsek 1-4</t>
  </si>
  <si>
    <t>chodník stávající</t>
  </si>
  <si>
    <t>80,00*0,26</t>
  </si>
  <si>
    <t>rýha pro drenážní potrubí</t>
  </si>
  <si>
    <t>211531111</t>
  </si>
  <si>
    <t>Výplň kamenivem do rýh odvodňovacích žeber nebo trativodů  bez zhutnění, s úpravou povrchu výplně kamenivem hrubým drceným frakce 16 až 63 mm</t>
  </si>
  <si>
    <t>-326111851</t>
  </si>
  <si>
    <t>211571121</t>
  </si>
  <si>
    <t>Výplň kamenivem do rýh odvodňovacích žeber nebo trativodů  bez zhutnění, s úpravou povrchu výplně kamenivem drobným těženým</t>
  </si>
  <si>
    <t>402558115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</si>
  <si>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</si>
  <si>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</si>
  <si>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-1494781732</t>
  </si>
  <si>
    <t>0,40*0,10*292,0</t>
  </si>
  <si>
    <t>Asfaltový beton vrstva podkladní ACP 16 (obalované kamenivo střednězrnné - OKS)  s rozprostřením a zhutněním v pruhu šířky do 3 m, po zhutnění tl. 70 mm</t>
  </si>
  <si>
    <t>565155121</t>
  </si>
  <si>
    <t>spára mezi asfaltem a dvouřádkem</t>
  </si>
  <si>
    <t>spára mezi novým a stávajícím asfaltem</t>
  </si>
  <si>
    <t>0,20*262</t>
  </si>
  <si>
    <t>466+158+13</t>
  </si>
  <si>
    <t>466*1,01 'Přepočtené koeficientem množství</t>
  </si>
  <si>
    <t>158*1,01 'Přepočtené koeficientem množství</t>
  </si>
  <si>
    <t>značka dopravní svislá FeZn NK 700x500mm</t>
  </si>
  <si>
    <t>ZN-01</t>
  </si>
  <si>
    <t>ZN-02</t>
  </si>
  <si>
    <t>značka dopravní svislá zákazová FeZn 700mm</t>
  </si>
  <si>
    <t>V10a</t>
  </si>
  <si>
    <t>V10f</t>
  </si>
  <si>
    <t>9,00*0,80</t>
  </si>
  <si>
    <t>13,00*1,50*0,80</t>
  </si>
  <si>
    <t>132201202</t>
  </si>
  <si>
    <t>Hloubení zapažených i nezapažených rýh šířky přes 600 do 2 000 mm  s urovnáním dna do předepsaného profilu a spádu v hornině tř. 3 přes 100 do 1 000 m3</t>
  </si>
  <si>
    <t>455991288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</si>
  <si>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</si>
  <si>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</si>
  <si>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-1756089819</t>
  </si>
  <si>
    <t>151811132</t>
  </si>
  <si>
    <t>Zřízení pažicích boxů pro pažení a rozepření stěn rýh podzemního vedení hloubka výkopu do 4 m, šířka přes 1,2 do 2,5 m</t>
  </si>
  <si>
    <t>-1015717532</t>
  </si>
  <si>
    <t>Poznámka k položce:_x000D_
 Množství měrných jednotek pažicích boxů se určuje v m2 celkové zapažené plochy (započítávají se obě strany výkopu).</t>
  </si>
  <si>
    <t>151811232</t>
  </si>
  <si>
    <t>Odstranění pažicích boxů pro pažení a rozepření stěn rýh podzemního vedení hloubka výkopu do 4 m, šířka přes 1,2 do 2,5 m</t>
  </si>
  <si>
    <t>-690035519</t>
  </si>
  <si>
    <t>potrubí UV1</t>
  </si>
  <si>
    <t>potrubí UV2</t>
  </si>
  <si>
    <t>potrubí UV3</t>
  </si>
  <si>
    <t>potrubí UV4</t>
  </si>
  <si>
    <t>potrubí UV5</t>
  </si>
  <si>
    <t>potrubí UV6</t>
  </si>
  <si>
    <t>potrubí UV7</t>
  </si>
  <si>
    <t>potrubí UV8</t>
  </si>
  <si>
    <t>potrubí UV9</t>
  </si>
  <si>
    <t>šachta UV1-UV9</t>
  </si>
  <si>
    <t>PI*0,75*0,75*9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</si>
  <si>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</si>
  <si>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</si>
  <si>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-1182156994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</si>
  <si>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</si>
  <si>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8,00*1,00</t>
  </si>
  <si>
    <t>vybourané uliční vpusti (každá UV 1 m3)</t>
  </si>
  <si>
    <t>(15,0+25,0+40,0)*0,15</t>
  </si>
  <si>
    <t>komunikace v místě zeleně</t>
  </si>
  <si>
    <t>komunikace v místě původního chodníku</t>
  </si>
  <si>
    <t>164,00*0,11</t>
  </si>
  <si>
    <t>0,27*292,00</t>
  </si>
  <si>
    <t>235,00*0,15*0,1</t>
  </si>
  <si>
    <t>dovoz ornice ze skládky na zásyp ploch určených k zatravnění</t>
  </si>
  <si>
    <t>32,00*0,20</t>
  </si>
  <si>
    <t>117,68+12,00-9,925</t>
  </si>
  <si>
    <t>119,755*10 'Přepočtené koeficientem množství</t>
  </si>
  <si>
    <t>119,755*1,8 'Přepočtené koeficientem množství</t>
  </si>
  <si>
    <t>0,40*0,49*292,00</t>
  </si>
  <si>
    <t>1650*1,1 'Přepočtené koeficientem množství</t>
  </si>
  <si>
    <t>2 - Zakládání</t>
  </si>
  <si>
    <t xml:space="preserve">sanace bude provedena pouze v případě nevyhovujících hodnot únosnosti zemní pláně </t>
  </si>
  <si>
    <t>96,00*0,10</t>
  </si>
  <si>
    <t>50,00*0,10</t>
  </si>
  <si>
    <t>100,00*0,10</t>
  </si>
  <si>
    <t>36,00*0,10</t>
  </si>
  <si>
    <t>Poznámka k položce:_x000D_
42,3 m3 se odtěží_x000D_
4 m3 se použije na zásyp kolem obrubníku</t>
  </si>
  <si>
    <t>42,30+28,20-4,00</t>
  </si>
  <si>
    <t>66,50*10 'Přepočtené koeficientem množství</t>
  </si>
  <si>
    <t>obsypání kolem obrubníků</t>
  </si>
  <si>
    <t>66,50*1,8 'Přepočtené koeficientem množství</t>
  </si>
  <si>
    <t>320,00+10,00+1,50</t>
  </si>
  <si>
    <t>186*1,01 'Přepočtené koeficientem množství</t>
  </si>
  <si>
    <t>10*1,01 'Přepočtené koeficientem množství</t>
  </si>
  <si>
    <t>331,5*1,01 'Přepočtené koeficientem množství</t>
  </si>
  <si>
    <t>102.1 - SO 102.1 - Chodník</t>
  </si>
  <si>
    <t>SO 102.1 - Chodník</t>
  </si>
  <si>
    <t>102.1</t>
  </si>
  <si>
    <t>Podklad ze štěrkodrti ŠD  s rozprostřením a zhutněním, po zhutnění tl. 100 mm</t>
  </si>
  <si>
    <t>564831111</t>
  </si>
  <si>
    <t>103.2 - SO 103.2 - Parkovací stání - sanace pláně</t>
  </si>
  <si>
    <t>70,00*0,15</t>
  </si>
  <si>
    <t>70,00*0,22</t>
  </si>
  <si>
    <t>parkovací stání č.1 (plocha v zeleni)</t>
  </si>
  <si>
    <t>parkovací stání č.1 (plocha v původní trase chodníku)</t>
  </si>
  <si>
    <t>28,00*0,07</t>
  </si>
  <si>
    <t>17,36+10,50-1,00</t>
  </si>
  <si>
    <t>26,86*10 'Přepočtené koeficientem množství</t>
  </si>
  <si>
    <t>26,86*1,8 'Přepočtené koeficientem množství</t>
  </si>
  <si>
    <t>118,0*1,01 'Přepočtené koeficientem množství</t>
  </si>
  <si>
    <t>dlažba bez zosené hrany</t>
  </si>
  <si>
    <t>58,5*1,01 'Přepočtené koeficientem množství</t>
  </si>
  <si>
    <t>pl. 118,0*0,1</t>
  </si>
  <si>
    <t>11,8*10 'Přepočtené koeficientem množství</t>
  </si>
  <si>
    <t>11,8*1,8 'Přepočtené koeficientem množství</t>
  </si>
  <si>
    <t>předpokládaná hloubka 1,50 m</t>
  </si>
  <si>
    <t>0,60*1,50*0,80</t>
  </si>
  <si>
    <t>1,00*1,50*0,80</t>
  </si>
  <si>
    <t>7,00*1,50*0,80</t>
  </si>
  <si>
    <t>4,00*1,50*0,80</t>
  </si>
  <si>
    <t>6,30*1,50*0,80</t>
  </si>
  <si>
    <t>2,50*1,50*0,80</t>
  </si>
  <si>
    <t>2,80*1,50*0,80</t>
  </si>
  <si>
    <t>pažení bude provedeno i v každém místě napojení UV na stávající potrubí</t>
  </si>
  <si>
    <t>rýha</t>
  </si>
  <si>
    <t>38,20*2,00*1,50</t>
  </si>
  <si>
    <t>UV</t>
  </si>
  <si>
    <t>5,50*2,5*9</t>
  </si>
  <si>
    <t>61,736*10 'Přepočtené koeficientem množství</t>
  </si>
  <si>
    <t>61,736*1,8 'Přepočtené koeficientem množství</t>
  </si>
  <si>
    <t>38,20*0,10*0,80</t>
  </si>
  <si>
    <t>58331202</t>
  </si>
  <si>
    <t>štěrkodrť netříděná do 100mm amfibolit</t>
  </si>
  <si>
    <t>311605005</t>
  </si>
  <si>
    <t>-320865428</t>
  </si>
  <si>
    <t>184639252</t>
  </si>
  <si>
    <t>1066435687</t>
  </si>
  <si>
    <t>1874342062</t>
  </si>
  <si>
    <t>877310320</t>
  </si>
  <si>
    <t>Montáž tvarovek na kanalizačním plastovém potrubí z polypropylenu PP hladkého plnostěnného odboček DN 150</t>
  </si>
  <si>
    <t>1385014074</t>
  </si>
  <si>
    <t>1778419404</t>
  </si>
  <si>
    <t>1909904944</t>
  </si>
  <si>
    <t>BTL.0006304.URS</t>
  </si>
  <si>
    <t>dno betonové pro uliční vpusť s kalovou prohlubní TBV-Q 450/300/2a 45x30x5 cm</t>
  </si>
  <si>
    <t>2117274317</t>
  </si>
  <si>
    <t>BTL.0006308.URS</t>
  </si>
  <si>
    <t>skruž betonová pro uliční vpusť horní TBV-Q 450/570/5d, 45x57x5 cm</t>
  </si>
  <si>
    <t>1861057476</t>
  </si>
  <si>
    <t>BTL.0006305.URS</t>
  </si>
  <si>
    <t>535611983</t>
  </si>
  <si>
    <t>-1150175945</t>
  </si>
  <si>
    <t>BTL.0019427.URS</t>
  </si>
  <si>
    <t>koš pozink. A4 DIN 4052, vysoký, pro rám 500/500</t>
  </si>
  <si>
    <t>1997252129</t>
  </si>
  <si>
    <t>55242320</t>
  </si>
  <si>
    <t>mříž vtoková litinová plochá 500x500mm</t>
  </si>
  <si>
    <t>541953168</t>
  </si>
  <si>
    <t>899722114</t>
  </si>
  <si>
    <t>Krytí potrubí z plastů výstražnou fólií z PVC šířky 40 cm</t>
  </si>
  <si>
    <t>-278864009</t>
  </si>
  <si>
    <t>043144000</t>
  </si>
  <si>
    <t>Zkoušky těsnosti</t>
  </si>
  <si>
    <t>787936880</t>
  </si>
  <si>
    <t>9,168*2 'Přepočtené koeficientem množství</t>
  </si>
  <si>
    <t>38,20*0,80*0,79</t>
  </si>
  <si>
    <t>24,142*2 'Přepočtené koeficientem množství</t>
  </si>
  <si>
    <t>skruž betonová pro uliční vpusť s výtokovým otvorem PVC TBV-Q 450/570/3z, 45x57x5 cm</t>
  </si>
  <si>
    <t>Výšková úprava uličního vstupu nebo vpusti do 200 mm zvýšením krycího hrnce, šoupěte nebo hydrantu</t>
  </si>
  <si>
    <t xml:space="preserve">899431111 </t>
  </si>
  <si>
    <t>Jádrové vrty diamantovými korunkami do D 250 mm do stavebních materiálů</t>
  </si>
  <si>
    <t>977151127</t>
  </si>
  <si>
    <t>Kolmé sedlo EASY CLIP DN500-600/160 KG, stěna 9-50mm</t>
  </si>
  <si>
    <t>Vyrovnávací vložka 460-499mm</t>
  </si>
  <si>
    <t>460293100100023554</t>
  </si>
  <si>
    <t>9002126001000208</t>
  </si>
  <si>
    <t xml:space="preserve">VRN4 - Inženýrská činnost </t>
  </si>
  <si>
    <t>SO 103 - Parkovací stání - sanace pláně</t>
  </si>
  <si>
    <t>přechod kamenina - PVC 160 KGUS</t>
  </si>
  <si>
    <t>28651858</t>
  </si>
  <si>
    <t>skutečné zaměření stavby v rozsahu nezbytném pro zápis do katastru nemovitostí</t>
  </si>
  <si>
    <t>v rozsahu dle SOD</t>
  </si>
  <si>
    <t>vč. mobilního WC, stavební kancelářské buňky</t>
  </si>
  <si>
    <t>nutný dozor při výkopu od hl. 0,8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</si>
</sst>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</font>
    <font>
      <sz val="9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sz val="8"/>
      <color rgb="FF50505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35" fillId="0" borderId="0" xfId="0" applyFont="1" applyAlignment="1">
      <alignment horizontal="left" vertical="center"/>
    </xf>
    <xf numFmtId="0" fontId="0" fillId="0" borderId="0" xfId="0" applyBorder="1" applyAlignment="1" applyProtection="1">
      <alignment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9" fillId="4" borderId="22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center" vertical="center"/>
    </xf>
    <xf numFmtId="166" fontId="38" fillId="0" borderId="0" xfId="0" applyNumberFormat="1" applyFont="1" applyBorder="1" applyAlignment="1" applyProtection="1">
      <alignment vertical="center"/>
    </xf>
    <xf numFmtId="166" fontId="38" fillId="0" borderId="15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vertical="center" wrapText="1"/>
    </xf>
    <xf numFmtId="0" fontId="43" fillId="0" borderId="0" xfId="0" applyFont="1" applyAlignment="1"/>
    <xf numFmtId="0" fontId="43" fillId="0" borderId="3" xfId="0" applyFont="1" applyBorder="1" applyAlignment="1" applyProtection="1"/>
    <xf numFmtId="0" fontId="43" fillId="0" borderId="0" xfId="0" applyFont="1" applyAlignment="1" applyProtection="1"/>
    <xf numFmtId="0" fontId="43" fillId="0" borderId="0" xfId="0" applyFont="1" applyAlignment="1" applyProtection="1">
      <alignment horizontal="left"/>
    </xf>
    <xf numFmtId="0" fontId="44" fillId="0" borderId="0" xfId="0" applyFont="1" applyAlignment="1" applyProtection="1">
      <alignment horizontal="left"/>
    </xf>
    <xf numFmtId="4" fontId="44" fillId="0" borderId="0" xfId="0" applyNumberFormat="1" applyFont="1" applyAlignment="1" applyProtection="1"/>
    <xf numFmtId="0" fontId="43" fillId="0" borderId="3" xfId="0" applyFont="1" applyBorder="1" applyAlignment="1"/>
    <xf numFmtId="0" fontId="43" fillId="0" borderId="0" xfId="0" applyFont="1" applyBorder="1" applyAlignment="1" applyProtection="1"/>
    <xf numFmtId="166" fontId="43" fillId="0" borderId="0" xfId="0" applyNumberFormat="1" applyFont="1" applyBorder="1" applyAlignment="1" applyProtection="1"/>
    <xf numFmtId="166" fontId="43" fillId="0" borderId="15" xfId="0" applyNumberFormat="1" applyFont="1" applyBorder="1" applyAlignment="1" applyProtection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4" fontId="4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" xfId="0" applyFont="1" applyBorder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left" vertical="center" wrapText="1"/>
    </xf>
    <xf numFmtId="167" fontId="45" fillId="0" borderId="0" xfId="0" applyNumberFormat="1" applyFont="1" applyAlignment="1" applyProtection="1">
      <alignment vertical="center"/>
    </xf>
    <xf numFmtId="0" fontId="45" fillId="0" borderId="3" xfId="0" applyFont="1" applyBorder="1" applyAlignment="1">
      <alignment vertical="center"/>
    </xf>
    <xf numFmtId="0" fontId="45" fillId="0" borderId="0" xfId="0" applyFont="1" applyBorder="1" applyAlignment="1" applyProtection="1">
      <alignment vertical="center"/>
    </xf>
    <xf numFmtId="0" fontId="45" fillId="0" borderId="15" xfId="0" applyFont="1" applyBorder="1" applyAlignment="1" applyProtection="1">
      <alignment vertical="center"/>
    </xf>
    <xf numFmtId="0" fontId="45" fillId="0" borderId="0" xfId="0" applyFont="1" applyAlignment="1">
      <alignment horizontal="left" vertical="center"/>
    </xf>
    <xf numFmtId="0" fontId="38" fillId="0" borderId="20" xfId="0" applyFont="1" applyBorder="1" applyAlignment="1" applyProtection="1">
      <alignment horizontal="center" vertical="center"/>
    </xf>
    <xf numFmtId="166" fontId="38" fillId="0" borderId="20" xfId="0" applyNumberFormat="1" applyFont="1" applyBorder="1" applyAlignment="1" applyProtection="1">
      <alignment vertical="center"/>
    </xf>
    <xf numFmtId="166" fontId="38" fillId="0" borderId="21" xfId="0" applyNumberFormat="1" applyFont="1" applyBorder="1" applyAlignment="1" applyProtection="1">
      <alignment vertical="center"/>
    </xf>
    <xf numFmtId="0" fontId="39" fillId="4" borderId="22" xfId="0" applyFont="1" applyFill="1" applyBorder="1" applyAlignment="1" applyProtection="1">
      <alignment horizontal="left" vertical="center" wrapText="1"/>
    </xf>
    <xf numFmtId="0" fontId="0" fillId="0" borderId="0" xfId="0"/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3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protection locked="0"/>
    </xf>
    <xf numFmtId="0" fontId="0" fillId="0" borderId="10" xfId="0" applyFont="1" applyBorder="1" applyAlignment="1" applyProtection="1">
      <alignment vertical="center"/>
      <protection locked="0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20" fillId="5" borderId="14" xfId="0" applyFont="1" applyFill="1" applyBorder="1" applyAlignment="1" applyProtection="1">
      <alignment horizontal="left" vertical="center"/>
      <protection locked="0"/>
    </xf>
    <xf numFmtId="0" fontId="32" fillId="5" borderId="14" xfId="0" applyFont="1" applyFill="1" applyBorder="1" applyAlignment="1" applyProtection="1">
      <alignment horizontal="left" vertical="center"/>
      <protection locked="0"/>
    </xf>
    <xf numFmtId="0" fontId="20" fillId="5" borderId="19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3" fillId="0" borderId="0" xfId="0" applyFont="1" applyAlignment="1" applyProtection="1">
      <protection locked="0"/>
    </xf>
    <xf numFmtId="4" fontId="37" fillId="5" borderId="22" xfId="0" applyNumberFormat="1" applyFont="1" applyFill="1" applyBorder="1" applyAlignment="1" applyProtection="1">
      <alignment vertical="center"/>
      <protection locked="0"/>
    </xf>
    <xf numFmtId="4" fontId="39" fillId="5" borderId="22" xfId="0" applyNumberFormat="1" applyFont="1" applyFill="1" applyBorder="1" applyAlignment="1" applyProtection="1">
      <alignment vertical="center"/>
      <protection locked="0"/>
    </xf>
    <xf numFmtId="0" fontId="45" fillId="0" borderId="14" xfId="0" applyFont="1" applyBorder="1" applyAlignment="1" applyProtection="1">
      <alignment vertical="center"/>
      <protection locked="0"/>
    </xf>
    <xf numFmtId="0" fontId="43" fillId="0" borderId="14" xfId="0" applyFont="1" applyBorder="1" applyAlignment="1" applyProtection="1">
      <protection locked="0"/>
    </xf>
    <xf numFmtId="0" fontId="38" fillId="5" borderId="14" xfId="0" applyFont="1" applyFill="1" applyBorder="1" applyAlignment="1" applyProtection="1">
      <alignment horizontal="left" vertical="center"/>
      <protection locked="0"/>
    </xf>
    <xf numFmtId="0" fontId="39" fillId="5" borderId="14" xfId="0" applyFont="1" applyFill="1" applyBorder="1" applyAlignment="1" applyProtection="1">
      <alignment horizontal="left" vertical="center"/>
      <protection locked="0"/>
    </xf>
    <xf numFmtId="0" fontId="38" fillId="5" borderId="19" xfId="0" applyFont="1" applyFill="1" applyBorder="1" applyAlignment="1" applyProtection="1">
      <alignment horizontal="left" vertical="center"/>
      <protection locked="0"/>
    </xf>
    <xf numFmtId="0" fontId="0" fillId="0" borderId="10" xfId="0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107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8.5" style="1" customWidth="1"/>
    <col min="45" max="56" width="18.5" style="1" hidden="1" customWidth="1"/>
    <col min="57" max="57" width="18.5" style="1" customWidth="1"/>
    <col min="58" max="58" width="18.5" customWidth="1"/>
    <col min="59" max="61" width="20.1640625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s="1" customFormat="1" ht="12" customHeight="1" x14ac:dyDescent="0.2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336" t="s">
        <v>447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1"/>
      <c r="AQ5" s="21"/>
      <c r="AR5" s="19"/>
      <c r="BS5" s="16" t="s">
        <v>13</v>
      </c>
    </row>
    <row r="6" spans="1:74" s="1" customFormat="1" ht="36.950000000000003" customHeight="1" x14ac:dyDescent="0.2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338" t="s">
        <v>448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1"/>
      <c r="AQ6" s="21"/>
      <c r="AR6" s="19"/>
      <c r="BS6" s="16" t="s">
        <v>13</v>
      </c>
    </row>
    <row r="7" spans="1:74" s="1" customFormat="1" ht="12" customHeight="1" x14ac:dyDescent="0.2">
      <c r="B7" s="20"/>
      <c r="C7" s="21"/>
      <c r="D7" s="27" t="s">
        <v>15</v>
      </c>
      <c r="E7" s="21"/>
      <c r="F7" s="21"/>
      <c r="G7" s="21"/>
      <c r="H7" s="21"/>
      <c r="I7" s="21"/>
      <c r="J7" s="21"/>
      <c r="K7" s="25" t="s">
        <v>16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17</v>
      </c>
      <c r="AL7" s="21"/>
      <c r="AM7" s="21"/>
      <c r="AN7" s="25"/>
      <c r="AO7" s="21"/>
      <c r="AP7" s="21"/>
      <c r="AQ7" s="21"/>
      <c r="AR7" s="19"/>
      <c r="BS7" s="16" t="s">
        <v>13</v>
      </c>
    </row>
    <row r="8" spans="1:74" s="1" customFormat="1" ht="12" customHeight="1" x14ac:dyDescent="0.2">
      <c r="B8" s="20"/>
      <c r="C8" s="21"/>
      <c r="D8" s="27" t="s">
        <v>18</v>
      </c>
      <c r="E8" s="21"/>
      <c r="F8" s="21"/>
      <c r="G8" s="21"/>
      <c r="H8" s="21"/>
      <c r="I8" s="21"/>
      <c r="J8" s="21"/>
      <c r="K8" s="25" t="s">
        <v>19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20</v>
      </c>
      <c r="AL8" s="21"/>
      <c r="AM8" s="21"/>
      <c r="AN8" s="244">
        <v>44105</v>
      </c>
      <c r="AO8" s="21"/>
      <c r="AP8" s="21"/>
      <c r="AQ8" s="21"/>
      <c r="AR8" s="19"/>
      <c r="BS8" s="16" t="s">
        <v>13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13</v>
      </c>
    </row>
    <row r="10" spans="1:74" s="1" customFormat="1" ht="12" customHeight="1" x14ac:dyDescent="0.2">
      <c r="B10" s="20"/>
      <c r="C10" s="21"/>
      <c r="D10" s="27" t="s">
        <v>21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22</v>
      </c>
      <c r="AL10" s="21"/>
      <c r="AM10" s="21"/>
      <c r="AN10" s="245" t="s">
        <v>451</v>
      </c>
      <c r="AO10" s="21"/>
      <c r="AP10" s="21"/>
      <c r="AQ10" s="21"/>
      <c r="AR10" s="19"/>
      <c r="BS10" s="16" t="s">
        <v>13</v>
      </c>
    </row>
    <row r="11" spans="1:74" s="1" customFormat="1" ht="18.399999999999999" customHeight="1" x14ac:dyDescent="0.2">
      <c r="B11" s="20"/>
      <c r="C11" s="21"/>
      <c r="D11" s="21"/>
      <c r="E11" s="25" t="s">
        <v>449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23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13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13</v>
      </c>
    </row>
    <row r="13" spans="1:74" s="1" customFormat="1" ht="12" customHeight="1" x14ac:dyDescent="0.2">
      <c r="B13" s="20"/>
      <c r="C13" s="21"/>
      <c r="D13" s="27" t="s">
        <v>24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22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13</v>
      </c>
    </row>
    <row r="14" spans="1:74" ht="12.75" x14ac:dyDescent="0.2">
      <c r="B14" s="20"/>
      <c r="C14" s="21"/>
      <c r="D14" s="21"/>
      <c r="E14" s="25" t="s">
        <v>25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23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13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 x14ac:dyDescent="0.2">
      <c r="B16" s="20"/>
      <c r="C16" s="21"/>
      <c r="D16" s="27" t="s">
        <v>26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22</v>
      </c>
      <c r="AL16" s="21"/>
      <c r="AM16" s="21"/>
      <c r="AN16" s="246" t="s">
        <v>450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5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23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28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 x14ac:dyDescent="0.2">
      <c r="B19" s="20"/>
      <c r="C19" s="21"/>
      <c r="D19" s="27" t="s">
        <v>29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22</v>
      </c>
      <c r="AL19" s="21"/>
      <c r="AM19" s="21"/>
      <c r="AN19" s="246" t="s">
        <v>450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3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23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 x14ac:dyDescent="0.2">
      <c r="B22" s="20"/>
      <c r="C22" s="21"/>
      <c r="D22" s="27" t="s">
        <v>30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51" customHeight="1" x14ac:dyDescent="0.2">
      <c r="B23" s="20"/>
      <c r="C23" s="21"/>
      <c r="D23" s="21"/>
      <c r="E23" s="332" t="s">
        <v>31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1"/>
      <c r="AP23" s="21"/>
      <c r="AQ23" s="21"/>
      <c r="AR23" s="1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 x14ac:dyDescent="0.2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 x14ac:dyDescent="0.2">
      <c r="A26" s="30"/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33">
        <f>ROUND(AG94,2)</f>
        <v>0</v>
      </c>
      <c r="AL26" s="334"/>
      <c r="AM26" s="334"/>
      <c r="AN26" s="334"/>
      <c r="AO26" s="334"/>
      <c r="AP26" s="32"/>
      <c r="AQ26" s="32"/>
      <c r="AR26" s="35"/>
      <c r="BE26" s="30"/>
    </row>
    <row r="27" spans="1:71" s="2" customFormat="1" ht="6.95" customHeight="1" x14ac:dyDescent="0.2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2.75" x14ac:dyDescent="0.2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35" t="s">
        <v>33</v>
      </c>
      <c r="M28" s="335"/>
      <c r="N28" s="335"/>
      <c r="O28" s="335"/>
      <c r="P28" s="335"/>
      <c r="Q28" s="32"/>
      <c r="R28" s="32"/>
      <c r="S28" s="32"/>
      <c r="T28" s="32"/>
      <c r="U28" s="32"/>
      <c r="V28" s="32"/>
      <c r="W28" s="335" t="s">
        <v>34</v>
      </c>
      <c r="X28" s="335"/>
      <c r="Y28" s="335"/>
      <c r="Z28" s="335"/>
      <c r="AA28" s="335"/>
      <c r="AB28" s="335"/>
      <c r="AC28" s="335"/>
      <c r="AD28" s="335"/>
      <c r="AE28" s="335"/>
      <c r="AF28" s="32"/>
      <c r="AG28" s="32"/>
      <c r="AH28" s="32"/>
      <c r="AI28" s="32"/>
      <c r="AJ28" s="32"/>
      <c r="AK28" s="335" t="s">
        <v>35</v>
      </c>
      <c r="AL28" s="335"/>
      <c r="AM28" s="335"/>
      <c r="AN28" s="335"/>
      <c r="AO28" s="335"/>
      <c r="AP28" s="32"/>
      <c r="AQ28" s="32"/>
      <c r="AR28" s="35"/>
      <c r="BE28" s="30"/>
    </row>
    <row r="29" spans="1:71" s="3" customFormat="1" ht="14.45" customHeight="1" x14ac:dyDescent="0.2">
      <c r="B29" s="36"/>
      <c r="C29" s="37"/>
      <c r="D29" s="27" t="s">
        <v>36</v>
      </c>
      <c r="E29" s="37"/>
      <c r="F29" s="27" t="s">
        <v>37</v>
      </c>
      <c r="G29" s="37"/>
      <c r="H29" s="37"/>
      <c r="I29" s="37"/>
      <c r="J29" s="37"/>
      <c r="K29" s="37"/>
      <c r="L29" s="330">
        <v>0.21</v>
      </c>
      <c r="M29" s="329"/>
      <c r="N29" s="329"/>
      <c r="O29" s="329"/>
      <c r="P29" s="329"/>
      <c r="Q29" s="37"/>
      <c r="R29" s="37"/>
      <c r="S29" s="37"/>
      <c r="T29" s="37"/>
      <c r="U29" s="37"/>
      <c r="V29" s="37"/>
      <c r="W29" s="328">
        <f>ROUND(AZ94, 2)</f>
        <v>0</v>
      </c>
      <c r="X29" s="329"/>
      <c r="Y29" s="329"/>
      <c r="Z29" s="329"/>
      <c r="AA29" s="329"/>
      <c r="AB29" s="329"/>
      <c r="AC29" s="329"/>
      <c r="AD29" s="329"/>
      <c r="AE29" s="329"/>
      <c r="AF29" s="37"/>
      <c r="AG29" s="37"/>
      <c r="AH29" s="37"/>
      <c r="AI29" s="37"/>
      <c r="AJ29" s="37"/>
      <c r="AK29" s="328">
        <f>ROUND(AV94, 2)</f>
        <v>0</v>
      </c>
      <c r="AL29" s="329"/>
      <c r="AM29" s="329"/>
      <c r="AN29" s="329"/>
      <c r="AO29" s="329"/>
      <c r="AP29" s="37"/>
      <c r="AQ29" s="37"/>
      <c r="AR29" s="38"/>
    </row>
    <row r="30" spans="1:71" s="3" customFormat="1" ht="14.45" customHeight="1" x14ac:dyDescent="0.2">
      <c r="B30" s="36"/>
      <c r="C30" s="37"/>
      <c r="D30" s="37"/>
      <c r="E30" s="37"/>
      <c r="F30" s="27" t="s">
        <v>38</v>
      </c>
      <c r="G30" s="37"/>
      <c r="H30" s="37"/>
      <c r="I30" s="37"/>
      <c r="J30" s="37"/>
      <c r="K30" s="37"/>
      <c r="L30" s="330">
        <v>0.15</v>
      </c>
      <c r="M30" s="329"/>
      <c r="N30" s="329"/>
      <c r="O30" s="329"/>
      <c r="P30" s="329"/>
      <c r="Q30" s="37"/>
      <c r="R30" s="37"/>
      <c r="S30" s="37"/>
      <c r="T30" s="37"/>
      <c r="U30" s="37"/>
      <c r="V30" s="37"/>
      <c r="W30" s="328">
        <f>ROUND(BA94,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37"/>
      <c r="AG30" s="37"/>
      <c r="AH30" s="37"/>
      <c r="AI30" s="37"/>
      <c r="AJ30" s="37"/>
      <c r="AK30" s="328">
        <f>ROUND(AW94, 2)</f>
        <v>0</v>
      </c>
      <c r="AL30" s="329"/>
      <c r="AM30" s="329"/>
      <c r="AN30" s="329"/>
      <c r="AO30" s="329"/>
      <c r="AP30" s="37"/>
      <c r="AQ30" s="37"/>
      <c r="AR30" s="38"/>
    </row>
    <row r="31" spans="1:71" s="3" customFormat="1" ht="14.45" hidden="1" customHeight="1" x14ac:dyDescent="0.2">
      <c r="B31" s="36"/>
      <c r="C31" s="37"/>
      <c r="D31" s="37"/>
      <c r="E31" s="37"/>
      <c r="F31" s="27" t="s">
        <v>39</v>
      </c>
      <c r="G31" s="37"/>
      <c r="H31" s="37"/>
      <c r="I31" s="37"/>
      <c r="J31" s="37"/>
      <c r="K31" s="37"/>
      <c r="L31" s="330">
        <v>0.21</v>
      </c>
      <c r="M31" s="329"/>
      <c r="N31" s="329"/>
      <c r="O31" s="329"/>
      <c r="P31" s="329"/>
      <c r="Q31" s="37"/>
      <c r="R31" s="37"/>
      <c r="S31" s="37"/>
      <c r="T31" s="37"/>
      <c r="U31" s="37"/>
      <c r="V31" s="37"/>
      <c r="W31" s="328">
        <f>ROUND(BB94,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37"/>
      <c r="AG31" s="37"/>
      <c r="AH31" s="37"/>
      <c r="AI31" s="37"/>
      <c r="AJ31" s="37"/>
      <c r="AK31" s="328">
        <v>0</v>
      </c>
      <c r="AL31" s="329"/>
      <c r="AM31" s="329"/>
      <c r="AN31" s="329"/>
      <c r="AO31" s="329"/>
      <c r="AP31" s="37"/>
      <c r="AQ31" s="37"/>
      <c r="AR31" s="38"/>
    </row>
    <row r="32" spans="1:71" s="3" customFormat="1" ht="14.45" hidden="1" customHeight="1" x14ac:dyDescent="0.2">
      <c r="B32" s="36"/>
      <c r="C32" s="37"/>
      <c r="D32" s="37"/>
      <c r="E32" s="37"/>
      <c r="F32" s="27" t="s">
        <v>40</v>
      </c>
      <c r="G32" s="37"/>
      <c r="H32" s="37"/>
      <c r="I32" s="37"/>
      <c r="J32" s="37"/>
      <c r="K32" s="37"/>
      <c r="L32" s="330">
        <v>0.15</v>
      </c>
      <c r="M32" s="329"/>
      <c r="N32" s="329"/>
      <c r="O32" s="329"/>
      <c r="P32" s="329"/>
      <c r="Q32" s="37"/>
      <c r="R32" s="37"/>
      <c r="S32" s="37"/>
      <c r="T32" s="37"/>
      <c r="U32" s="37"/>
      <c r="V32" s="37"/>
      <c r="W32" s="328">
        <f>ROUND(BC94,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37"/>
      <c r="AG32" s="37"/>
      <c r="AH32" s="37"/>
      <c r="AI32" s="37"/>
      <c r="AJ32" s="37"/>
      <c r="AK32" s="328">
        <v>0</v>
      </c>
      <c r="AL32" s="329"/>
      <c r="AM32" s="329"/>
      <c r="AN32" s="329"/>
      <c r="AO32" s="329"/>
      <c r="AP32" s="37"/>
      <c r="AQ32" s="37"/>
      <c r="AR32" s="38"/>
    </row>
    <row r="33" spans="1:57" s="3" customFormat="1" ht="14.45" hidden="1" customHeight="1" x14ac:dyDescent="0.2">
      <c r="B33" s="36"/>
      <c r="C33" s="37"/>
      <c r="D33" s="37"/>
      <c r="E33" s="37"/>
      <c r="F33" s="27" t="s">
        <v>41</v>
      </c>
      <c r="G33" s="37"/>
      <c r="H33" s="37"/>
      <c r="I33" s="37"/>
      <c r="J33" s="37"/>
      <c r="K33" s="37"/>
      <c r="L33" s="330">
        <v>0</v>
      </c>
      <c r="M33" s="329"/>
      <c r="N33" s="329"/>
      <c r="O33" s="329"/>
      <c r="P33" s="329"/>
      <c r="Q33" s="37"/>
      <c r="R33" s="37"/>
      <c r="S33" s="37"/>
      <c r="T33" s="37"/>
      <c r="U33" s="37"/>
      <c r="V33" s="37"/>
      <c r="W33" s="328">
        <f>ROUND(BD94,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37"/>
      <c r="AG33" s="37"/>
      <c r="AH33" s="37"/>
      <c r="AI33" s="37"/>
      <c r="AJ33" s="37"/>
      <c r="AK33" s="328">
        <v>0</v>
      </c>
      <c r="AL33" s="329"/>
      <c r="AM33" s="329"/>
      <c r="AN33" s="329"/>
      <c r="AO33" s="329"/>
      <c r="AP33" s="37"/>
      <c r="AQ33" s="37"/>
      <c r="AR33" s="38"/>
    </row>
    <row r="34" spans="1:57" s="2" customFormat="1" ht="6.95" customHeight="1" x14ac:dyDescent="0.2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 x14ac:dyDescent="0.2">
      <c r="A35" s="30"/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343" t="s">
        <v>44</v>
      </c>
      <c r="Y35" s="344"/>
      <c r="Z35" s="344"/>
      <c r="AA35" s="344"/>
      <c r="AB35" s="344"/>
      <c r="AC35" s="41"/>
      <c r="AD35" s="41"/>
      <c r="AE35" s="41"/>
      <c r="AF35" s="41"/>
      <c r="AG35" s="41"/>
      <c r="AH35" s="41"/>
      <c r="AI35" s="41"/>
      <c r="AJ35" s="41"/>
      <c r="AK35" s="355">
        <f>SUM(AK26:AK33)</f>
        <v>0</v>
      </c>
      <c r="AL35" s="344"/>
      <c r="AM35" s="344"/>
      <c r="AN35" s="344"/>
      <c r="AO35" s="356"/>
      <c r="AP35" s="39"/>
      <c r="AQ35" s="39"/>
      <c r="AR35" s="35"/>
      <c r="BE35" s="30"/>
    </row>
    <row r="36" spans="1:57" s="2" customFormat="1" ht="6.95" customHeight="1" x14ac:dyDescent="0.2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 x14ac:dyDescent="0.2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3"/>
      <c r="C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0"/>
      <c r="B60" s="31"/>
      <c r="C60" s="32"/>
      <c r="D60" s="48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47</v>
      </c>
      <c r="AI60" s="34"/>
      <c r="AJ60" s="34"/>
      <c r="AK60" s="34"/>
      <c r="AL60" s="34"/>
      <c r="AM60" s="48" t="s">
        <v>48</v>
      </c>
      <c r="AN60" s="34"/>
      <c r="AO60" s="34"/>
      <c r="AP60" s="32"/>
      <c r="AQ60" s="32"/>
      <c r="AR60" s="35"/>
      <c r="BE60" s="30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0"/>
      <c r="B64" s="31"/>
      <c r="C64" s="32"/>
      <c r="D64" s="45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50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0"/>
      <c r="B75" s="31"/>
      <c r="C75" s="32"/>
      <c r="D75" s="48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47</v>
      </c>
      <c r="AI75" s="34"/>
      <c r="AJ75" s="34"/>
      <c r="AK75" s="34"/>
      <c r="AL75" s="34"/>
      <c r="AM75" s="48" t="s">
        <v>48</v>
      </c>
      <c r="AN75" s="34"/>
      <c r="AO75" s="34"/>
      <c r="AP75" s="32"/>
      <c r="AQ75" s="32"/>
      <c r="AR75" s="35"/>
      <c r="BE75" s="30"/>
    </row>
    <row r="76" spans="1:57" s="2" customFormat="1" x14ac:dyDescent="0.2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 x14ac:dyDescent="0.2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 x14ac:dyDescent="0.2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 x14ac:dyDescent="0.2">
      <c r="A82" s="30"/>
      <c r="B82" s="31"/>
      <c r="C82" s="22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 x14ac:dyDescent="0.2">
      <c r="B84" s="54"/>
      <c r="C84" s="27" t="s">
        <v>12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2017-KL-15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 x14ac:dyDescent="0.2">
      <c r="B85" s="57"/>
      <c r="C85" s="58" t="s">
        <v>14</v>
      </c>
      <c r="D85" s="59"/>
      <c r="E85" s="59"/>
      <c r="F85" s="59"/>
      <c r="G85" s="59"/>
      <c r="H85" s="59"/>
      <c r="I85" s="59"/>
      <c r="J85" s="59"/>
      <c r="K85" s="59"/>
      <c r="L85" s="358" t="str">
        <f>K6</f>
        <v>Rekonstrukce ul. Alejnikovova, Ostrava - Zábřeh</v>
      </c>
      <c r="M85" s="359"/>
      <c r="N85" s="359"/>
      <c r="O85" s="359"/>
      <c r="P85" s="359"/>
      <c r="Q85" s="359"/>
      <c r="R85" s="359"/>
      <c r="S85" s="359"/>
      <c r="T85" s="359"/>
      <c r="U85" s="359"/>
      <c r="V85" s="359"/>
      <c r="W85" s="359"/>
      <c r="X85" s="359"/>
      <c r="Y85" s="359"/>
      <c r="Z85" s="359"/>
      <c r="AA85" s="359"/>
      <c r="AB85" s="359"/>
      <c r="AC85" s="359"/>
      <c r="AD85" s="359"/>
      <c r="AE85" s="359"/>
      <c r="AF85" s="359"/>
      <c r="AG85" s="359"/>
      <c r="AH85" s="359"/>
      <c r="AI85" s="359"/>
      <c r="AJ85" s="359"/>
      <c r="AK85" s="359"/>
      <c r="AL85" s="359"/>
      <c r="AM85" s="359"/>
      <c r="AN85" s="359"/>
      <c r="AO85" s="359"/>
      <c r="AP85" s="59"/>
      <c r="AQ85" s="59"/>
      <c r="AR85" s="60"/>
    </row>
    <row r="86" spans="1:91" s="2" customFormat="1" ht="6.95" customHeight="1" x14ac:dyDescent="0.2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 x14ac:dyDescent="0.2">
      <c r="A87" s="30"/>
      <c r="B87" s="31"/>
      <c r="C87" s="27" t="s">
        <v>18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20</v>
      </c>
      <c r="AJ87" s="32"/>
      <c r="AK87" s="32"/>
      <c r="AL87" s="32"/>
      <c r="AM87" s="360">
        <f>IF(AN8= "","",AN8)</f>
        <v>44105</v>
      </c>
      <c r="AN87" s="360"/>
      <c r="AO87" s="32"/>
      <c r="AP87" s="32"/>
      <c r="AQ87" s="32"/>
      <c r="AR87" s="35"/>
      <c r="BE87" s="30"/>
    </row>
    <row r="88" spans="1:91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 x14ac:dyDescent="0.2">
      <c r="A89" s="30"/>
      <c r="B89" s="31"/>
      <c r="C89" s="27" t="s">
        <v>21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Statutární město Ostrava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26</v>
      </c>
      <c r="AJ89" s="32"/>
      <c r="AK89" s="32"/>
      <c r="AL89" s="32"/>
      <c r="AM89" s="351" t="str">
        <f>IF(E17="","",E17)</f>
        <v>Ing. David Klimša</v>
      </c>
      <c r="AN89" s="352"/>
      <c r="AO89" s="352"/>
      <c r="AP89" s="352"/>
      <c r="AQ89" s="32"/>
      <c r="AR89" s="35"/>
      <c r="AS89" s="345" t="s">
        <v>52</v>
      </c>
      <c r="AT89" s="346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 x14ac:dyDescent="0.2">
      <c r="A90" s="30"/>
      <c r="B90" s="31"/>
      <c r="C90" s="27" t="s">
        <v>24</v>
      </c>
      <c r="D90" s="32"/>
      <c r="E90" s="32"/>
      <c r="F90" s="32"/>
      <c r="G90" s="32"/>
      <c r="H90" s="32"/>
      <c r="I90" s="32"/>
      <c r="J90" s="32"/>
      <c r="K90" s="32"/>
      <c r="L90" s="55" t="str">
        <f>IF(E14="","",E14)</f>
        <v>dle výběrového řízení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29</v>
      </c>
      <c r="AJ90" s="32"/>
      <c r="AK90" s="32"/>
      <c r="AL90" s="32"/>
      <c r="AM90" s="351" t="str">
        <f>IF(E20="","",E20)</f>
        <v>Ing. David Klimša</v>
      </c>
      <c r="AN90" s="352"/>
      <c r="AO90" s="352"/>
      <c r="AP90" s="352"/>
      <c r="AQ90" s="32"/>
      <c r="AR90" s="35"/>
      <c r="AS90" s="347"/>
      <c r="AT90" s="348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 x14ac:dyDescent="0.2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349"/>
      <c r="AT91" s="350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 x14ac:dyDescent="0.2">
      <c r="A92" s="30"/>
      <c r="B92" s="31"/>
      <c r="C92" s="339" t="s">
        <v>53</v>
      </c>
      <c r="D92" s="340"/>
      <c r="E92" s="340"/>
      <c r="F92" s="340"/>
      <c r="G92" s="340"/>
      <c r="H92" s="69"/>
      <c r="I92" s="341" t="s">
        <v>54</v>
      </c>
      <c r="J92" s="340"/>
      <c r="K92" s="340"/>
      <c r="L92" s="340"/>
      <c r="M92" s="340"/>
      <c r="N92" s="340"/>
      <c r="O92" s="340"/>
      <c r="P92" s="340"/>
      <c r="Q92" s="340"/>
      <c r="R92" s="340"/>
      <c r="S92" s="340"/>
      <c r="T92" s="340"/>
      <c r="U92" s="340"/>
      <c r="V92" s="340"/>
      <c r="W92" s="340"/>
      <c r="X92" s="340"/>
      <c r="Y92" s="340"/>
      <c r="Z92" s="340"/>
      <c r="AA92" s="340"/>
      <c r="AB92" s="340"/>
      <c r="AC92" s="340"/>
      <c r="AD92" s="340"/>
      <c r="AE92" s="340"/>
      <c r="AF92" s="340"/>
      <c r="AG92" s="342" t="s">
        <v>55</v>
      </c>
      <c r="AH92" s="340"/>
      <c r="AI92" s="340"/>
      <c r="AJ92" s="340"/>
      <c r="AK92" s="340"/>
      <c r="AL92" s="340"/>
      <c r="AM92" s="340"/>
      <c r="AN92" s="341" t="s">
        <v>56</v>
      </c>
      <c r="AO92" s="340"/>
      <c r="AP92" s="353"/>
      <c r="AQ92" s="70" t="s">
        <v>57</v>
      </c>
      <c r="AR92" s="35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3" t="s">
        <v>69</v>
      </c>
      <c r="BE92" s="30"/>
    </row>
    <row r="93" spans="1:91" s="2" customFormat="1" ht="10.9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 x14ac:dyDescent="0.2">
      <c r="B94" s="77"/>
      <c r="C94" s="78" t="s">
        <v>70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354">
        <f>ROUND(SUM(AG95:AG105),2)</f>
        <v>0</v>
      </c>
      <c r="AH94" s="354"/>
      <c r="AI94" s="354"/>
      <c r="AJ94" s="354"/>
      <c r="AK94" s="354"/>
      <c r="AL94" s="354"/>
      <c r="AM94" s="354"/>
      <c r="AN94" s="357">
        <f t="shared" ref="AN94:AN105" si="0">SUM(AG94,AT94)</f>
        <v>0</v>
      </c>
      <c r="AO94" s="357"/>
      <c r="AP94" s="357"/>
      <c r="AQ94" s="81" t="s">
        <v>1</v>
      </c>
      <c r="AR94" s="82"/>
      <c r="AS94" s="83">
        <f>ROUND(SUM(AS95:AS105),2)</f>
        <v>0</v>
      </c>
      <c r="AT94" s="84">
        <f t="shared" ref="AT94:AT105" si="1">ROUND(SUM(AV94:AW94),2)</f>
        <v>0</v>
      </c>
      <c r="AU94" s="85">
        <f>ROUND(SUM(AU95:AU105),5)</f>
        <v>3596.9823799999999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ROUND(SUM(AZ95:AZ105),2)</f>
        <v>0</v>
      </c>
      <c r="BA94" s="84">
        <f>ROUND(SUM(BA95:BA105),2)</f>
        <v>0</v>
      </c>
      <c r="BB94" s="84">
        <f>ROUND(SUM(BB95:BB105),2)</f>
        <v>0</v>
      </c>
      <c r="BC94" s="84">
        <f>ROUND(SUM(BC95:BC105),2)</f>
        <v>0</v>
      </c>
      <c r="BD94" s="86">
        <f>ROUND(SUM(BD95:BD105),2)</f>
        <v>0</v>
      </c>
      <c r="BS94" s="87" t="s">
        <v>71</v>
      </c>
      <c r="BT94" s="87" t="s">
        <v>72</v>
      </c>
      <c r="BU94" s="88" t="s">
        <v>73</v>
      </c>
      <c r="BV94" s="87" t="s">
        <v>74</v>
      </c>
      <c r="BW94" s="87" t="s">
        <v>5</v>
      </c>
      <c r="BX94" s="87" t="s">
        <v>75</v>
      </c>
      <c r="CL94" s="87" t="s">
        <v>16</v>
      </c>
    </row>
    <row r="95" spans="1:91" s="7" customFormat="1" ht="18.75" customHeight="1" x14ac:dyDescent="0.2">
      <c r="A95" s="89" t="s">
        <v>76</v>
      </c>
      <c r="B95" s="90"/>
      <c r="C95" s="91"/>
      <c r="D95" s="325" t="s">
        <v>77</v>
      </c>
      <c r="E95" s="325"/>
      <c r="F95" s="325"/>
      <c r="G95" s="325"/>
      <c r="H95" s="325"/>
      <c r="I95" s="92"/>
      <c r="J95" s="325" t="s">
        <v>78</v>
      </c>
      <c r="K95" s="325"/>
      <c r="L95" s="325"/>
      <c r="M95" s="325"/>
      <c r="N95" s="325"/>
      <c r="O95" s="325"/>
      <c r="P95" s="325"/>
      <c r="Q95" s="325"/>
      <c r="R95" s="325"/>
      <c r="S95" s="325"/>
      <c r="T95" s="325"/>
      <c r="U95" s="325"/>
      <c r="V95" s="325"/>
      <c r="W95" s="325"/>
      <c r="X95" s="325"/>
      <c r="Y95" s="325"/>
      <c r="Z95" s="325"/>
      <c r="AA95" s="325"/>
      <c r="AB95" s="325"/>
      <c r="AC95" s="325"/>
      <c r="AD95" s="325"/>
      <c r="AE95" s="325"/>
      <c r="AF95" s="325"/>
      <c r="AG95" s="326">
        <f>'001 - SO 001 - Bourací práce'!J30</f>
        <v>0</v>
      </c>
      <c r="AH95" s="327"/>
      <c r="AI95" s="327"/>
      <c r="AJ95" s="327"/>
      <c r="AK95" s="327"/>
      <c r="AL95" s="327"/>
      <c r="AM95" s="327"/>
      <c r="AN95" s="326">
        <f t="shared" si="0"/>
        <v>0</v>
      </c>
      <c r="AO95" s="327"/>
      <c r="AP95" s="327"/>
      <c r="AQ95" s="93" t="s">
        <v>79</v>
      </c>
      <c r="AR95" s="94"/>
      <c r="AS95" s="95">
        <v>0</v>
      </c>
      <c r="AT95" s="96">
        <f t="shared" si="1"/>
        <v>0</v>
      </c>
      <c r="AU95" s="97">
        <f>'001 - SO 001 - Bourací práce'!P120</f>
        <v>1396.257613</v>
      </c>
      <c r="AV95" s="96">
        <f>'001 - SO 001 - Bourací práce'!J33</f>
        <v>0</v>
      </c>
      <c r="AW95" s="96">
        <f>'001 - SO 001 - Bourací práce'!J34</f>
        <v>0</v>
      </c>
      <c r="AX95" s="96">
        <f>'001 - SO 001 - Bourací práce'!J35</f>
        <v>0</v>
      </c>
      <c r="AY95" s="96">
        <f>'001 - SO 001 - Bourací práce'!J36</f>
        <v>0</v>
      </c>
      <c r="AZ95" s="96">
        <f>'001 - SO 001 - Bourací práce'!F33</f>
        <v>0</v>
      </c>
      <c r="BA95" s="96">
        <f>'001 - SO 001 - Bourací práce'!F34</f>
        <v>0</v>
      </c>
      <c r="BB95" s="96">
        <f>'001 - SO 001 - Bourací práce'!F35</f>
        <v>0</v>
      </c>
      <c r="BC95" s="96">
        <f>'001 - SO 001 - Bourací práce'!F36</f>
        <v>0</v>
      </c>
      <c r="BD95" s="96">
        <f>'001 - SO 001 - Bourací práce'!F37</f>
        <v>0</v>
      </c>
      <c r="BT95" s="98" t="s">
        <v>80</v>
      </c>
      <c r="BV95" s="98" t="s">
        <v>74</v>
      </c>
      <c r="BW95" s="98" t="s">
        <v>81</v>
      </c>
      <c r="BX95" s="98" t="s">
        <v>5</v>
      </c>
      <c r="CL95" s="98" t="s">
        <v>1</v>
      </c>
      <c r="CM95" s="98" t="s">
        <v>82</v>
      </c>
    </row>
    <row r="96" spans="1:91" s="7" customFormat="1" ht="18.75" customHeight="1" x14ac:dyDescent="0.2">
      <c r="A96" s="89" t="s">
        <v>76</v>
      </c>
      <c r="B96" s="90"/>
      <c r="C96" s="91"/>
      <c r="D96" s="325" t="s">
        <v>83</v>
      </c>
      <c r="E96" s="325"/>
      <c r="F96" s="325"/>
      <c r="G96" s="325"/>
      <c r="H96" s="325"/>
      <c r="I96" s="92"/>
      <c r="J96" s="325" t="s">
        <v>611</v>
      </c>
      <c r="K96" s="325"/>
      <c r="L96" s="325"/>
      <c r="M96" s="325"/>
      <c r="N96" s="325"/>
      <c r="O96" s="325"/>
      <c r="P96" s="325"/>
      <c r="Q96" s="325"/>
      <c r="R96" s="325"/>
      <c r="S96" s="325"/>
      <c r="T96" s="325"/>
      <c r="U96" s="325"/>
      <c r="V96" s="325"/>
      <c r="W96" s="325"/>
      <c r="X96" s="325"/>
      <c r="Y96" s="325"/>
      <c r="Z96" s="325"/>
      <c r="AA96" s="325"/>
      <c r="AB96" s="325"/>
      <c r="AC96" s="325"/>
      <c r="AD96" s="325"/>
      <c r="AE96" s="325"/>
      <c r="AF96" s="325"/>
      <c r="AG96" s="326">
        <f>'101.1 - SO 101.1 - Komunikace'!J30</f>
        <v>0</v>
      </c>
      <c r="AH96" s="327"/>
      <c r="AI96" s="327"/>
      <c r="AJ96" s="327"/>
      <c r="AK96" s="327"/>
      <c r="AL96" s="327"/>
      <c r="AM96" s="327"/>
      <c r="AN96" s="326">
        <f t="shared" si="0"/>
        <v>0</v>
      </c>
      <c r="AO96" s="327"/>
      <c r="AP96" s="327"/>
      <c r="AQ96" s="93" t="s">
        <v>79</v>
      </c>
      <c r="AR96" s="94"/>
      <c r="AS96" s="95">
        <v>0</v>
      </c>
      <c r="AT96" s="96">
        <f t="shared" si="1"/>
        <v>0</v>
      </c>
      <c r="AU96" s="97">
        <f>'101.1 - SO 101.1 - Komunikace'!P121</f>
        <v>1017.4321780000001</v>
      </c>
      <c r="AV96" s="96">
        <f>'101.1 - SO 101.1 - Komunikace'!J33</f>
        <v>0</v>
      </c>
      <c r="AW96" s="96">
        <f>'101.1 - SO 101.1 - Komunikace'!J34</f>
        <v>0</v>
      </c>
      <c r="AX96" s="96">
        <f>'101.1 - SO 101.1 - Komunikace'!J35</f>
        <v>0</v>
      </c>
      <c r="AY96" s="96">
        <f>'101.1 - SO 101.1 - Komunikace'!J36</f>
        <v>0</v>
      </c>
      <c r="AZ96" s="96">
        <f>'101.1 - SO 101.1 - Komunikace'!F33</f>
        <v>0</v>
      </c>
      <c r="BA96" s="96">
        <f>'101.1 - SO 101.1 - Komunikace'!F34</f>
        <v>0</v>
      </c>
      <c r="BB96" s="96">
        <f>'101.1 - SO 101.1 - Komunikace'!F35</f>
        <v>0</v>
      </c>
      <c r="BC96" s="96">
        <f>'101.1 - SO 101.1 - Komunikace'!F36</f>
        <v>0</v>
      </c>
      <c r="BD96" s="96">
        <f>'101.1 - SO 101.1 - Komunikace'!F37</f>
        <v>0</v>
      </c>
      <c r="BT96" s="98" t="s">
        <v>80</v>
      </c>
      <c r="BV96" s="98" t="s">
        <v>74</v>
      </c>
      <c r="BW96" s="98" t="s">
        <v>84</v>
      </c>
      <c r="BX96" s="98" t="s">
        <v>5</v>
      </c>
      <c r="CL96" s="98" t="s">
        <v>1</v>
      </c>
      <c r="CM96" s="98" t="s">
        <v>82</v>
      </c>
    </row>
    <row r="97" spans="1:91" s="7" customFormat="1" ht="18.75" customHeight="1" x14ac:dyDescent="0.2">
      <c r="A97" s="89" t="s">
        <v>76</v>
      </c>
      <c r="B97" s="90"/>
      <c r="C97" s="91"/>
      <c r="D97" s="325" t="s">
        <v>722</v>
      </c>
      <c r="E97" s="325"/>
      <c r="F97" s="325"/>
      <c r="G97" s="325"/>
      <c r="H97" s="325"/>
      <c r="I97" s="92"/>
      <c r="J97" s="325" t="s">
        <v>721</v>
      </c>
      <c r="K97" s="325"/>
      <c r="L97" s="325"/>
      <c r="M97" s="325"/>
      <c r="N97" s="325"/>
      <c r="O97" s="325"/>
      <c r="P97" s="325"/>
      <c r="Q97" s="325"/>
      <c r="R97" s="325"/>
      <c r="S97" s="325"/>
      <c r="T97" s="325"/>
      <c r="U97" s="325"/>
      <c r="V97" s="325"/>
      <c r="W97" s="325"/>
      <c r="X97" s="325"/>
      <c r="Y97" s="325"/>
      <c r="Z97" s="325"/>
      <c r="AA97" s="325"/>
      <c r="AB97" s="325"/>
      <c r="AC97" s="325"/>
      <c r="AD97" s="325"/>
      <c r="AE97" s="325"/>
      <c r="AF97" s="325"/>
      <c r="AG97" s="326">
        <f>'102.1 - SO 102.1 - Chodník'!J30</f>
        <v>0</v>
      </c>
      <c r="AH97" s="327"/>
      <c r="AI97" s="327"/>
      <c r="AJ97" s="327"/>
      <c r="AK97" s="327"/>
      <c r="AL97" s="327"/>
      <c r="AM97" s="327"/>
      <c r="AN97" s="326">
        <f t="shared" si="0"/>
        <v>0</v>
      </c>
      <c r="AO97" s="327"/>
      <c r="AP97" s="327"/>
      <c r="AQ97" s="93" t="s">
        <v>79</v>
      </c>
      <c r="AR97" s="94"/>
      <c r="AS97" s="95">
        <v>0</v>
      </c>
      <c r="AT97" s="96">
        <f t="shared" si="1"/>
        <v>0</v>
      </c>
      <c r="AU97" s="97">
        <f>'102.1 - SO 102.1 - Chodník'!P120</f>
        <v>427.45472000000001</v>
      </c>
      <c r="AV97" s="96">
        <f>'102.1 - SO 102.1 - Chodník'!J33</f>
        <v>0</v>
      </c>
      <c r="AW97" s="96">
        <f>'102.1 - SO 102.1 - Chodník'!J34</f>
        <v>0</v>
      </c>
      <c r="AX97" s="96">
        <f>'102.1 - SO 102.1 - Chodník'!J35</f>
        <v>0</v>
      </c>
      <c r="AY97" s="96">
        <f>'102.1 - SO 102.1 - Chodník'!J36</f>
        <v>0</v>
      </c>
      <c r="AZ97" s="96">
        <f>'102.1 - SO 102.1 - Chodník'!F33</f>
        <v>0</v>
      </c>
      <c r="BA97" s="96">
        <f>'102.1 - SO 102.1 - Chodník'!F34</f>
        <v>0</v>
      </c>
      <c r="BB97" s="96">
        <f>'102.1 - SO 102.1 - Chodník'!F35</f>
        <v>0</v>
      </c>
      <c r="BC97" s="96">
        <f>'102.1 - SO 102.1 - Chodník'!F36</f>
        <v>0</v>
      </c>
      <c r="BD97" s="96">
        <f>'102.1 - SO 102.1 - Chodník'!F37</f>
        <v>0</v>
      </c>
      <c r="BT97" s="98" t="s">
        <v>80</v>
      </c>
      <c r="BV97" s="98" t="s">
        <v>74</v>
      </c>
      <c r="BW97" s="98" t="s">
        <v>85</v>
      </c>
      <c r="BX97" s="98" t="s">
        <v>5</v>
      </c>
      <c r="CL97" s="98" t="s">
        <v>1</v>
      </c>
      <c r="CM97" s="98" t="s">
        <v>82</v>
      </c>
    </row>
    <row r="98" spans="1:91" s="7" customFormat="1" ht="18.75" customHeight="1" x14ac:dyDescent="0.2">
      <c r="A98" s="89" t="s">
        <v>76</v>
      </c>
      <c r="B98" s="90"/>
      <c r="C98" s="91"/>
      <c r="D98" s="325">
        <v>103</v>
      </c>
      <c r="E98" s="325"/>
      <c r="F98" s="325"/>
      <c r="G98" s="325"/>
      <c r="H98" s="325"/>
      <c r="I98" s="92"/>
      <c r="J98" s="325" t="s">
        <v>612</v>
      </c>
      <c r="K98" s="325"/>
      <c r="L98" s="325"/>
      <c r="M98" s="325"/>
      <c r="N98" s="325"/>
      <c r="O98" s="325"/>
      <c r="P98" s="325"/>
      <c r="Q98" s="325"/>
      <c r="R98" s="325"/>
      <c r="S98" s="325"/>
      <c r="T98" s="325"/>
      <c r="U98" s="325"/>
      <c r="V98" s="325"/>
      <c r="W98" s="325"/>
      <c r="X98" s="325"/>
      <c r="Y98" s="325"/>
      <c r="Z98" s="325"/>
      <c r="AA98" s="325"/>
      <c r="AB98" s="325"/>
      <c r="AC98" s="325"/>
      <c r="AD98" s="325"/>
      <c r="AE98" s="325"/>
      <c r="AF98" s="325"/>
      <c r="AG98" s="326">
        <f>'103 - SO 103 - Parkovací stání'!J30</f>
        <v>0</v>
      </c>
      <c r="AH98" s="327"/>
      <c r="AI98" s="327"/>
      <c r="AJ98" s="327"/>
      <c r="AK98" s="327"/>
      <c r="AL98" s="327"/>
      <c r="AM98" s="327"/>
      <c r="AN98" s="326">
        <f t="shared" si="0"/>
        <v>0</v>
      </c>
      <c r="AO98" s="327"/>
      <c r="AP98" s="327"/>
      <c r="AQ98" s="93" t="s">
        <v>79</v>
      </c>
      <c r="AR98" s="94"/>
      <c r="AS98" s="95">
        <v>0</v>
      </c>
      <c r="AT98" s="96">
        <f t="shared" si="1"/>
        <v>0</v>
      </c>
      <c r="AU98" s="97">
        <f>'103 - SO 103 - Parkovací stání'!P120</f>
        <v>177.89598999999998</v>
      </c>
      <c r="AV98" s="96">
        <f>'103 - SO 103 - Parkovací stání'!J33</f>
        <v>0</v>
      </c>
      <c r="AW98" s="96">
        <f>'103 - SO 103 - Parkovací stání'!J34</f>
        <v>0</v>
      </c>
      <c r="AX98" s="96">
        <f>'103 - SO 103 - Parkovací stání'!J35</f>
        <v>0</v>
      </c>
      <c r="AY98" s="96">
        <f>'103 - SO 103 - Parkovací stání'!J36</f>
        <v>0</v>
      </c>
      <c r="AZ98" s="96">
        <f>'103 - SO 103 - Parkovací stání'!F33</f>
        <v>0</v>
      </c>
      <c r="BA98" s="96">
        <f>'103 - SO 103 - Parkovací stání'!F34</f>
        <v>0</v>
      </c>
      <c r="BB98" s="96">
        <f>'103 - SO 103 - Parkovací stání'!F35</f>
        <v>0</v>
      </c>
      <c r="BC98" s="96">
        <f>'103 - SO 103 - Parkovací stání'!F36</f>
        <v>0</v>
      </c>
      <c r="BD98" s="96">
        <f>'103 - SO 103 - Parkovací stání'!F37</f>
        <v>0</v>
      </c>
      <c r="BT98" s="98" t="s">
        <v>80</v>
      </c>
      <c r="BV98" s="98" t="s">
        <v>74</v>
      </c>
      <c r="BW98" s="98" t="s">
        <v>86</v>
      </c>
      <c r="BX98" s="98" t="s">
        <v>5</v>
      </c>
      <c r="CL98" s="98" t="s">
        <v>1</v>
      </c>
      <c r="CM98" s="98" t="s">
        <v>82</v>
      </c>
    </row>
    <row r="99" spans="1:91" s="7" customFormat="1" ht="18.75" customHeight="1" x14ac:dyDescent="0.2">
      <c r="A99" s="89" t="s">
        <v>76</v>
      </c>
      <c r="B99" s="90"/>
      <c r="C99" s="91"/>
      <c r="D99" s="325">
        <v>103</v>
      </c>
      <c r="E99" s="325"/>
      <c r="F99" s="325"/>
      <c r="G99" s="325"/>
      <c r="H99" s="325"/>
      <c r="I99" s="308"/>
      <c r="J99" s="325" t="s">
        <v>802</v>
      </c>
      <c r="K99" s="325"/>
      <c r="L99" s="325"/>
      <c r="M99" s="325"/>
      <c r="N99" s="325"/>
      <c r="O99" s="325"/>
      <c r="P99" s="325"/>
      <c r="Q99" s="325"/>
      <c r="R99" s="325"/>
      <c r="S99" s="325"/>
      <c r="T99" s="325"/>
      <c r="U99" s="325"/>
      <c r="V99" s="325"/>
      <c r="W99" s="325"/>
      <c r="X99" s="325"/>
      <c r="Y99" s="325"/>
      <c r="Z99" s="325"/>
      <c r="AA99" s="325"/>
      <c r="AB99" s="325"/>
      <c r="AC99" s="325"/>
      <c r="AD99" s="325"/>
      <c r="AE99" s="325"/>
      <c r="AF99" s="325"/>
      <c r="AG99" s="326">
        <f>'103.2 - SO 103.2 - Parkovací st'!J30</f>
        <v>0</v>
      </c>
      <c r="AH99" s="327"/>
      <c r="AI99" s="327"/>
      <c r="AJ99" s="327"/>
      <c r="AK99" s="327"/>
      <c r="AL99" s="327"/>
      <c r="AM99" s="327"/>
      <c r="AN99" s="326">
        <f t="shared" ref="AN99" si="2">SUM(AG99,AT99)</f>
        <v>0</v>
      </c>
      <c r="AO99" s="327"/>
      <c r="AP99" s="327"/>
      <c r="AQ99" s="93" t="s">
        <v>79</v>
      </c>
      <c r="AR99" s="94"/>
      <c r="AS99" s="95">
        <v>0</v>
      </c>
      <c r="AT99" s="96">
        <f t="shared" ref="AT99" si="3">ROUND(SUM(AV99:AW99),2)</f>
        <v>0</v>
      </c>
      <c r="AU99" s="97">
        <f>'103.2 - SO 103.2 - Parkovací st'!P118</f>
        <v>15.3874</v>
      </c>
      <c r="AV99" s="97">
        <f>'103.2 - SO 103.2 - Parkovací st'!J33</f>
        <v>0</v>
      </c>
      <c r="AW99" s="96">
        <f>'103.2 - SO 103.2 - Parkovací st'!J34</f>
        <v>0</v>
      </c>
      <c r="AX99" s="96">
        <f>'103.2 - SO 103.2 - Parkovací st'!J35</f>
        <v>0</v>
      </c>
      <c r="AY99" s="96">
        <f>'103.2 - SO 103.2 - Parkovací st'!J36</f>
        <v>0</v>
      </c>
      <c r="AZ99" s="96">
        <f>'103.2 - SO 103.2 - Parkovací st'!F33</f>
        <v>0</v>
      </c>
      <c r="BA99" s="96">
        <f>'103.2 - SO 103.2 - Parkovací st'!F34</f>
        <v>0</v>
      </c>
      <c r="BB99" s="96">
        <f>'103.2 - SO 103.2 - Parkovací st'!F35</f>
        <v>0</v>
      </c>
      <c r="BC99" s="96">
        <f>'103.2 - SO 103.2 - Parkovací st'!F36</f>
        <v>0</v>
      </c>
      <c r="BD99" s="96">
        <f>'103.2 - SO 103.2 - Parkovací st'!F37</f>
        <v>0</v>
      </c>
      <c r="BT99" s="98" t="s">
        <v>80</v>
      </c>
      <c r="BV99" s="98" t="s">
        <v>74</v>
      </c>
      <c r="BW99" s="98" t="s">
        <v>86</v>
      </c>
      <c r="BX99" s="98" t="s">
        <v>5</v>
      </c>
      <c r="CL99" s="98" t="s">
        <v>1</v>
      </c>
      <c r="CM99" s="98" t="s">
        <v>82</v>
      </c>
    </row>
    <row r="100" spans="1:91" s="7" customFormat="1" ht="18.75" customHeight="1" x14ac:dyDescent="0.2">
      <c r="A100" s="89" t="s">
        <v>76</v>
      </c>
      <c r="B100" s="90"/>
      <c r="C100" s="91"/>
      <c r="D100" s="325" t="s">
        <v>87</v>
      </c>
      <c r="E100" s="325"/>
      <c r="F100" s="325"/>
      <c r="G100" s="325"/>
      <c r="H100" s="325"/>
      <c r="I100" s="92"/>
      <c r="J100" s="325" t="s">
        <v>88</v>
      </c>
      <c r="K100" s="325"/>
      <c r="L100" s="325"/>
      <c r="M100" s="325"/>
      <c r="N100" s="325"/>
      <c r="O100" s="325"/>
      <c r="P100" s="325"/>
      <c r="Q100" s="325"/>
      <c r="R100" s="325"/>
      <c r="S100" s="325"/>
      <c r="T100" s="325"/>
      <c r="U100" s="325"/>
      <c r="V100" s="325"/>
      <c r="W100" s="325"/>
      <c r="X100" s="325"/>
      <c r="Y100" s="325"/>
      <c r="Z100" s="325"/>
      <c r="AA100" s="325"/>
      <c r="AB100" s="325"/>
      <c r="AC100" s="325"/>
      <c r="AD100" s="325"/>
      <c r="AE100" s="325"/>
      <c r="AF100" s="325"/>
      <c r="AG100" s="326">
        <f>'301 - SO 301 - Odvodnění'!J30</f>
        <v>0</v>
      </c>
      <c r="AH100" s="327"/>
      <c r="AI100" s="327"/>
      <c r="AJ100" s="327"/>
      <c r="AK100" s="327"/>
      <c r="AL100" s="327"/>
      <c r="AM100" s="327"/>
      <c r="AN100" s="326">
        <f t="shared" si="0"/>
        <v>0</v>
      </c>
      <c r="AO100" s="327"/>
      <c r="AP100" s="327"/>
      <c r="AQ100" s="93" t="s">
        <v>79</v>
      </c>
      <c r="AR100" s="94"/>
      <c r="AS100" s="95">
        <v>0</v>
      </c>
      <c r="AT100" s="96">
        <f t="shared" si="1"/>
        <v>0</v>
      </c>
      <c r="AU100" s="97">
        <f>'301 - SO 301 - Odvodnění'!P122</f>
        <v>248.67613999999998</v>
      </c>
      <c r="AV100" s="96">
        <f>'301 - SO 301 - Odvodnění'!J33</f>
        <v>0</v>
      </c>
      <c r="AW100" s="96">
        <f>'301 - SO 301 - Odvodnění'!J34</f>
        <v>0</v>
      </c>
      <c r="AX100" s="96">
        <f>'301 - SO 301 - Odvodnění'!J35</f>
        <v>0</v>
      </c>
      <c r="AY100" s="96">
        <f>'301 - SO 301 - Odvodnění'!J36</f>
        <v>0</v>
      </c>
      <c r="AZ100" s="96">
        <f>'301 - SO 301 - Odvodnění'!F33</f>
        <v>0</v>
      </c>
      <c r="BA100" s="96">
        <f>'301 - SO 301 - Odvodnění'!F34</f>
        <v>0</v>
      </c>
      <c r="BB100" s="96">
        <f>'301 - SO 301 - Odvodnění'!F35</f>
        <v>0</v>
      </c>
      <c r="BC100" s="96">
        <f>'301 - SO 301 - Odvodnění'!F36</f>
        <v>0</v>
      </c>
      <c r="BD100" s="96">
        <f>'301 - SO 301 - Odvodnění'!F37</f>
        <v>0</v>
      </c>
      <c r="BT100" s="98" t="s">
        <v>80</v>
      </c>
      <c r="BV100" s="98" t="s">
        <v>74</v>
      </c>
      <c r="BW100" s="98" t="s">
        <v>89</v>
      </c>
      <c r="BX100" s="98" t="s">
        <v>5</v>
      </c>
      <c r="CL100" s="98" t="s">
        <v>1</v>
      </c>
      <c r="CM100" s="98" t="s">
        <v>82</v>
      </c>
    </row>
    <row r="101" spans="1:91" s="7" customFormat="1" ht="18.75" customHeight="1" x14ac:dyDescent="0.2">
      <c r="A101" s="89" t="s">
        <v>76</v>
      </c>
      <c r="B101" s="90"/>
      <c r="C101" s="91"/>
      <c r="D101" s="325" t="s">
        <v>90</v>
      </c>
      <c r="E101" s="325"/>
      <c r="F101" s="325"/>
      <c r="G101" s="325"/>
      <c r="H101" s="325"/>
      <c r="I101" s="92"/>
      <c r="J101" s="325" t="s">
        <v>613</v>
      </c>
      <c r="K101" s="325"/>
      <c r="L101" s="325"/>
      <c r="M101" s="325"/>
      <c r="N101" s="325"/>
      <c r="O101" s="325"/>
      <c r="P101" s="325"/>
      <c r="Q101" s="325"/>
      <c r="R101" s="325"/>
      <c r="S101" s="325"/>
      <c r="T101" s="325"/>
      <c r="U101" s="325"/>
      <c r="V101" s="325"/>
      <c r="W101" s="325"/>
      <c r="X101" s="325"/>
      <c r="Y101" s="325"/>
      <c r="Z101" s="325"/>
      <c r="AA101" s="325"/>
      <c r="AB101" s="325"/>
      <c r="AC101" s="325"/>
      <c r="AD101" s="325"/>
      <c r="AE101" s="325"/>
      <c r="AF101" s="325"/>
      <c r="AG101" s="326">
        <f>'401 - SO 401 - Přeložka VO'!J30</f>
        <v>0</v>
      </c>
      <c r="AH101" s="327"/>
      <c r="AI101" s="327"/>
      <c r="AJ101" s="327"/>
      <c r="AK101" s="327"/>
      <c r="AL101" s="327"/>
      <c r="AM101" s="327"/>
      <c r="AN101" s="326">
        <f t="shared" si="0"/>
        <v>0</v>
      </c>
      <c r="AO101" s="327"/>
      <c r="AP101" s="327"/>
      <c r="AQ101" s="93" t="s">
        <v>79</v>
      </c>
      <c r="AR101" s="94"/>
      <c r="AS101" s="95">
        <v>0</v>
      </c>
      <c r="AT101" s="96">
        <f t="shared" si="1"/>
        <v>0</v>
      </c>
      <c r="AU101" s="97">
        <f>'401 - SO 401 - Přeložka VO'!P117</f>
        <v>0</v>
      </c>
      <c r="AV101" s="96">
        <f>'401 - SO 401 - Přeložka VO'!J33</f>
        <v>0</v>
      </c>
      <c r="AW101" s="96">
        <f>'401 - SO 401 - Přeložka VO'!J34</f>
        <v>0</v>
      </c>
      <c r="AX101" s="96">
        <f>'401 - SO 401 - Přeložka VO'!J35</f>
        <v>0</v>
      </c>
      <c r="AY101" s="96">
        <f>'401 - SO 401 - Přeložka VO'!J36</f>
        <v>0</v>
      </c>
      <c r="AZ101" s="96">
        <f>'401 - SO 401 - Přeložka VO'!F33</f>
        <v>0</v>
      </c>
      <c r="BA101" s="96">
        <f>'401 - SO 401 - Přeložka VO'!F34</f>
        <v>0</v>
      </c>
      <c r="BB101" s="96">
        <f>'401 - SO 401 - Přeložka VO'!F35</f>
        <v>0</v>
      </c>
      <c r="BC101" s="96">
        <f>'401 - SO 401 - Přeložka VO'!F36</f>
        <v>0</v>
      </c>
      <c r="BD101" s="96">
        <f>'401 - SO 401 - Přeložka VO'!F37</f>
        <v>0</v>
      </c>
      <c r="BT101" s="98" t="s">
        <v>80</v>
      </c>
      <c r="BV101" s="98" t="s">
        <v>74</v>
      </c>
      <c r="BW101" s="98" t="s">
        <v>91</v>
      </c>
      <c r="BX101" s="98" t="s">
        <v>5</v>
      </c>
      <c r="CL101" s="98" t="s">
        <v>1</v>
      </c>
      <c r="CM101" s="98" t="s">
        <v>82</v>
      </c>
    </row>
    <row r="102" spans="1:91" s="7" customFormat="1" ht="18.75" customHeight="1" x14ac:dyDescent="0.2">
      <c r="A102" s="89" t="s">
        <v>76</v>
      </c>
      <c r="B102" s="90"/>
      <c r="C102" s="91"/>
      <c r="D102" s="325">
        <v>402</v>
      </c>
      <c r="E102" s="325"/>
      <c r="F102" s="325"/>
      <c r="G102" s="325"/>
      <c r="H102" s="325"/>
      <c r="I102" s="251"/>
      <c r="J102" s="325" t="s">
        <v>614</v>
      </c>
      <c r="K102" s="325"/>
      <c r="L102" s="325"/>
      <c r="M102" s="325"/>
      <c r="N102" s="325"/>
      <c r="O102" s="325"/>
      <c r="P102" s="325"/>
      <c r="Q102" s="325"/>
      <c r="R102" s="325"/>
      <c r="S102" s="325"/>
      <c r="T102" s="325"/>
      <c r="U102" s="325"/>
      <c r="V102" s="325"/>
      <c r="W102" s="325"/>
      <c r="X102" s="325"/>
      <c r="Y102" s="325"/>
      <c r="Z102" s="325"/>
      <c r="AA102" s="325"/>
      <c r="AB102" s="325"/>
      <c r="AC102" s="325"/>
      <c r="AD102" s="325"/>
      <c r="AE102" s="325"/>
      <c r="AF102" s="325"/>
      <c r="AG102" s="326">
        <f>'402 - SO 402 - Ochrana IS'!J30</f>
        <v>0</v>
      </c>
      <c r="AH102" s="327"/>
      <c r="AI102" s="327"/>
      <c r="AJ102" s="327"/>
      <c r="AK102" s="327"/>
      <c r="AL102" s="327"/>
      <c r="AM102" s="327"/>
      <c r="AN102" s="326">
        <f t="shared" ref="AN102" si="4">SUM(AG102,AT102)</f>
        <v>0</v>
      </c>
      <c r="AO102" s="327"/>
      <c r="AP102" s="327"/>
      <c r="AQ102" s="93" t="s">
        <v>79</v>
      </c>
      <c r="AR102" s="94"/>
      <c r="AS102" s="95">
        <v>0</v>
      </c>
      <c r="AT102" s="96">
        <f t="shared" ref="AT102" si="5">ROUND(SUM(AV102:AW102),2)</f>
        <v>0</v>
      </c>
      <c r="AU102" s="97">
        <f>'402 - SO 402 - Ochrana IS'!P120</f>
        <v>193.30196400000003</v>
      </c>
      <c r="AV102" s="96">
        <f>'402 - SO 402 - Ochrana IS'!J33</f>
        <v>0</v>
      </c>
      <c r="AW102" s="96">
        <f>'402 - SO 402 - Ochrana IS'!J34</f>
        <v>0</v>
      </c>
      <c r="AX102" s="96">
        <f>'402 - SO 402 - Ochrana IS'!J35</f>
        <v>0</v>
      </c>
      <c r="AY102" s="96">
        <f>'402 - SO 402 - Ochrana IS'!J36</f>
        <v>0</v>
      </c>
      <c r="AZ102" s="96">
        <f>'402 - SO 402 - Ochrana IS'!F33</f>
        <v>0</v>
      </c>
      <c r="BA102" s="96">
        <f>'402 - SO 402 - Ochrana IS'!F34</f>
        <v>0</v>
      </c>
      <c r="BB102" s="96">
        <f>'402 - SO 402 - Ochrana IS'!F35</f>
        <v>0</v>
      </c>
      <c r="BC102" s="96">
        <f>'402 - SO 402 - Ochrana IS'!F36</f>
        <v>0</v>
      </c>
      <c r="BD102" s="96">
        <f>'402 - SO 402 - Ochrana IS'!F37</f>
        <v>0</v>
      </c>
      <c r="BT102" s="98" t="s">
        <v>80</v>
      </c>
      <c r="BV102" s="98" t="s">
        <v>74</v>
      </c>
      <c r="BW102" s="98" t="s">
        <v>91</v>
      </c>
      <c r="BX102" s="98" t="s">
        <v>5</v>
      </c>
      <c r="CL102" s="98" t="s">
        <v>1</v>
      </c>
      <c r="CM102" s="98" t="s">
        <v>82</v>
      </c>
    </row>
    <row r="103" spans="1:91" s="7" customFormat="1" ht="18.75" customHeight="1" x14ac:dyDescent="0.2">
      <c r="A103" s="89" t="s">
        <v>76</v>
      </c>
      <c r="B103" s="90"/>
      <c r="C103" s="91"/>
      <c r="D103" s="325">
        <v>801</v>
      </c>
      <c r="E103" s="325"/>
      <c r="F103" s="325"/>
      <c r="G103" s="325"/>
      <c r="H103" s="325"/>
      <c r="I103" s="222"/>
      <c r="J103" s="325" t="s">
        <v>615</v>
      </c>
      <c r="K103" s="325"/>
      <c r="L103" s="325"/>
      <c r="M103" s="325"/>
      <c r="N103" s="325"/>
      <c r="O103" s="325"/>
      <c r="P103" s="325"/>
      <c r="Q103" s="325"/>
      <c r="R103" s="325"/>
      <c r="S103" s="325"/>
      <c r="T103" s="325"/>
      <c r="U103" s="325"/>
      <c r="V103" s="325"/>
      <c r="W103" s="325"/>
      <c r="X103" s="325"/>
      <c r="Y103" s="325"/>
      <c r="Z103" s="325"/>
      <c r="AA103" s="325"/>
      <c r="AB103" s="325"/>
      <c r="AC103" s="325"/>
      <c r="AD103" s="325"/>
      <c r="AE103" s="325"/>
      <c r="AF103" s="325"/>
      <c r="AG103" s="326">
        <f>'801 - SO 801 - Zeleň'!J30</f>
        <v>0</v>
      </c>
      <c r="AH103" s="327"/>
      <c r="AI103" s="327"/>
      <c r="AJ103" s="327"/>
      <c r="AK103" s="327"/>
      <c r="AL103" s="327"/>
      <c r="AM103" s="327"/>
      <c r="AN103" s="326">
        <f t="shared" ref="AN103:AN104" si="6">SUM(AG103,AT103)</f>
        <v>0</v>
      </c>
      <c r="AO103" s="327"/>
      <c r="AP103" s="327"/>
      <c r="AQ103" s="93" t="s">
        <v>79</v>
      </c>
      <c r="AR103" s="94"/>
      <c r="AS103" s="99">
        <v>0</v>
      </c>
      <c r="AT103" s="100">
        <f t="shared" ref="AT103" si="7">ROUND(SUM(AV103:AW103),2)</f>
        <v>0</v>
      </c>
      <c r="AU103" s="101">
        <f>'801 - SO 801 - Zeleň'!P118</f>
        <v>82.18332199999999</v>
      </c>
      <c r="AV103" s="100">
        <f>'801 - SO 801 - Zeleň'!J33</f>
        <v>0</v>
      </c>
      <c r="AW103" s="100">
        <f>'801 - SO 801 - Zeleň'!J34</f>
        <v>0</v>
      </c>
      <c r="AX103" s="100">
        <f>'801 - SO 801 - Zeleň'!J35</f>
        <v>0</v>
      </c>
      <c r="AY103" s="100">
        <f>'801 - SO 801 - Zeleň'!J36</f>
        <v>0</v>
      </c>
      <c r="AZ103" s="100">
        <f>'801 - SO 801 - Zeleň'!F33</f>
        <v>0</v>
      </c>
      <c r="BA103" s="100">
        <f>'801 - SO 801 - Zeleň'!F34</f>
        <v>0</v>
      </c>
      <c r="BB103" s="100">
        <f>'801 - SO 801 - Zeleň'!F35</f>
        <v>0</v>
      </c>
      <c r="BC103" s="100">
        <f>'801 - SO 801 - Zeleň'!F36</f>
        <v>0</v>
      </c>
      <c r="BD103" s="100">
        <f>'801 - SO 801 - Zeleň'!F37</f>
        <v>0</v>
      </c>
      <c r="BT103" s="98" t="s">
        <v>80</v>
      </c>
      <c r="BV103" s="98" t="s">
        <v>74</v>
      </c>
      <c r="BW103" s="98" t="s">
        <v>94</v>
      </c>
      <c r="BX103" s="98" t="s">
        <v>5</v>
      </c>
      <c r="CL103" s="98" t="s">
        <v>1</v>
      </c>
      <c r="CM103" s="98" t="s">
        <v>82</v>
      </c>
    </row>
    <row r="104" spans="1:91" s="7" customFormat="1" ht="18.75" customHeight="1" x14ac:dyDescent="0.2">
      <c r="A104" s="89" t="s">
        <v>76</v>
      </c>
      <c r="B104" s="90"/>
      <c r="C104" s="91"/>
      <c r="D104" s="325">
        <v>901</v>
      </c>
      <c r="E104" s="325"/>
      <c r="F104" s="325"/>
      <c r="G104" s="325"/>
      <c r="H104" s="325"/>
      <c r="I104" s="251"/>
      <c r="J104" s="325" t="s">
        <v>616</v>
      </c>
      <c r="K104" s="325"/>
      <c r="L104" s="325"/>
      <c r="M104" s="325"/>
      <c r="N104" s="325"/>
      <c r="O104" s="325"/>
      <c r="P104" s="325"/>
      <c r="Q104" s="325"/>
      <c r="R104" s="325"/>
      <c r="S104" s="325"/>
      <c r="T104" s="325"/>
      <c r="U104" s="325"/>
      <c r="V104" s="325"/>
      <c r="W104" s="325"/>
      <c r="X104" s="325"/>
      <c r="Y104" s="325"/>
      <c r="Z104" s="325"/>
      <c r="AA104" s="325"/>
      <c r="AB104" s="325"/>
      <c r="AC104" s="325"/>
      <c r="AD104" s="325"/>
      <c r="AE104" s="325"/>
      <c r="AF104" s="325"/>
      <c r="AG104" s="326">
        <f>'901 - SO 901 - Kontejnerové stá'!J30</f>
        <v>0</v>
      </c>
      <c r="AH104" s="327"/>
      <c r="AI104" s="327"/>
      <c r="AJ104" s="327"/>
      <c r="AK104" s="327"/>
      <c r="AL104" s="327"/>
      <c r="AM104" s="327"/>
      <c r="AN104" s="326">
        <f t="shared" si="6"/>
        <v>0</v>
      </c>
      <c r="AO104" s="327"/>
      <c r="AP104" s="327"/>
      <c r="AQ104" s="93" t="s">
        <v>79</v>
      </c>
      <c r="AR104" s="94"/>
      <c r="AS104" s="95">
        <v>0</v>
      </c>
      <c r="AT104" s="96">
        <f t="shared" ref="AT104" si="8">ROUND(SUM(AV104:AW104),2)</f>
        <v>0</v>
      </c>
      <c r="AU104" s="97">
        <f>'901 - SO 901 - Kontejnerové stá'!P120</f>
        <v>38.393050000000002</v>
      </c>
      <c r="AV104" s="96">
        <f>'901 - SO 901 - Kontejnerové stá'!J33</f>
        <v>0</v>
      </c>
      <c r="AW104" s="96">
        <f>'901 - SO 901 - Kontejnerové stá'!J34</f>
        <v>0</v>
      </c>
      <c r="AX104" s="96">
        <f>'901 - SO 901 - Kontejnerové stá'!J35</f>
        <v>0</v>
      </c>
      <c r="AY104" s="96">
        <f>'901 - SO 901 - Kontejnerové stá'!J36</f>
        <v>0</v>
      </c>
      <c r="AZ104" s="96">
        <f>'901 - SO 901 - Kontejnerové stá'!F33</f>
        <v>0</v>
      </c>
      <c r="BA104" s="96">
        <f>'901 - SO 901 - Kontejnerové stá'!F34</f>
        <v>0</v>
      </c>
      <c r="BB104" s="96">
        <f>'901 - SO 901 - Kontejnerové stá'!F35</f>
        <v>0</v>
      </c>
      <c r="BC104" s="96">
        <f>'901 - SO 901 - Kontejnerové stá'!F36</f>
        <v>0</v>
      </c>
      <c r="BD104" s="96">
        <f>'901 - SO 901 - Kontejnerové stá'!F37</f>
        <v>0</v>
      </c>
      <c r="BT104" s="98" t="s">
        <v>80</v>
      </c>
      <c r="BV104" s="98" t="s">
        <v>74</v>
      </c>
      <c r="BW104" s="98" t="s">
        <v>84</v>
      </c>
      <c r="BX104" s="98" t="s">
        <v>5</v>
      </c>
      <c r="CL104" s="98" t="s">
        <v>1</v>
      </c>
      <c r="CM104" s="98" t="s">
        <v>82</v>
      </c>
    </row>
    <row r="105" spans="1:91" s="7" customFormat="1" ht="18.75" customHeight="1" x14ac:dyDescent="0.2">
      <c r="A105" s="89" t="s">
        <v>76</v>
      </c>
      <c r="B105" s="90"/>
      <c r="C105" s="91"/>
      <c r="D105" s="325" t="s">
        <v>92</v>
      </c>
      <c r="E105" s="325"/>
      <c r="F105" s="325"/>
      <c r="G105" s="325"/>
      <c r="H105" s="325"/>
      <c r="I105" s="92"/>
      <c r="J105" s="325" t="s">
        <v>93</v>
      </c>
      <c r="K105" s="325"/>
      <c r="L105" s="325"/>
      <c r="M105" s="325"/>
      <c r="N105" s="325"/>
      <c r="O105" s="325"/>
      <c r="P105" s="325"/>
      <c r="Q105" s="325"/>
      <c r="R105" s="325"/>
      <c r="S105" s="325"/>
      <c r="T105" s="325"/>
      <c r="U105" s="325"/>
      <c r="V105" s="325"/>
      <c r="W105" s="325"/>
      <c r="X105" s="325"/>
      <c r="Y105" s="325"/>
      <c r="Z105" s="325"/>
      <c r="AA105" s="325"/>
      <c r="AB105" s="325"/>
      <c r="AC105" s="325"/>
      <c r="AD105" s="325"/>
      <c r="AE105" s="325"/>
      <c r="AF105" s="325"/>
      <c r="AG105" s="326">
        <f>'VRN - Vedlejší náklady'!J30</f>
        <v>0</v>
      </c>
      <c r="AH105" s="327"/>
      <c r="AI105" s="327"/>
      <c r="AJ105" s="327"/>
      <c r="AK105" s="327"/>
      <c r="AL105" s="327"/>
      <c r="AM105" s="327"/>
      <c r="AN105" s="326">
        <f t="shared" si="0"/>
        <v>0</v>
      </c>
      <c r="AO105" s="327"/>
      <c r="AP105" s="327"/>
      <c r="AQ105" s="93" t="s">
        <v>79</v>
      </c>
      <c r="AR105" s="94"/>
      <c r="AS105" s="99">
        <v>0</v>
      </c>
      <c r="AT105" s="100">
        <f t="shared" si="1"/>
        <v>0</v>
      </c>
      <c r="AU105" s="101">
        <f>'VRN - Vedlejší náklady'!P120</f>
        <v>0</v>
      </c>
      <c r="AV105" s="100">
        <f>'VRN - Vedlejší náklady'!J33</f>
        <v>0</v>
      </c>
      <c r="AW105" s="100">
        <f>'VRN - Vedlejší náklady'!J34</f>
        <v>0</v>
      </c>
      <c r="AX105" s="100">
        <f>'VRN - Vedlejší náklady'!J35</f>
        <v>0</v>
      </c>
      <c r="AY105" s="100">
        <f>'VRN - Vedlejší náklady'!J36</f>
        <v>0</v>
      </c>
      <c r="AZ105" s="100">
        <f>'VRN - Vedlejší náklady'!F33</f>
        <v>0</v>
      </c>
      <c r="BA105" s="100">
        <f>'VRN - Vedlejší náklady'!F34</f>
        <v>0</v>
      </c>
      <c r="BB105" s="100">
        <f>'VRN - Vedlejší náklady'!F35</f>
        <v>0</v>
      </c>
      <c r="BC105" s="100">
        <f>'VRN - Vedlejší náklady'!F36</f>
        <v>0</v>
      </c>
      <c r="BD105" s="100">
        <f>'VRN - Vedlejší náklady'!F37</f>
        <v>0</v>
      </c>
      <c r="BT105" s="98" t="s">
        <v>80</v>
      </c>
      <c r="BV105" s="98" t="s">
        <v>74</v>
      </c>
      <c r="BW105" s="98" t="s">
        <v>94</v>
      </c>
      <c r="BX105" s="98" t="s">
        <v>5</v>
      </c>
      <c r="CL105" s="98" t="s">
        <v>1</v>
      </c>
      <c r="CM105" s="98" t="s">
        <v>82</v>
      </c>
    </row>
    <row r="106" spans="1:91" s="2" customFormat="1" ht="30" customHeight="1" x14ac:dyDescent="0.2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5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</row>
    <row r="107" spans="1:91" s="2" customFormat="1" ht="6.95" customHeight="1" x14ac:dyDescent="0.2">
      <c r="A107" s="3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35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</row>
  </sheetData>
  <sheetProtection password="CA23" sheet="1" objects="1" scenarios="1"/>
  <mergeCells count="80">
    <mergeCell ref="J103:AF103"/>
    <mergeCell ref="AG103:AM103"/>
    <mergeCell ref="AG100:AM100"/>
    <mergeCell ref="J100:AF100"/>
    <mergeCell ref="AN99:AP99"/>
    <mergeCell ref="J97:AF97"/>
    <mergeCell ref="AG97:AM97"/>
    <mergeCell ref="AG98:AM98"/>
    <mergeCell ref="D105:H105"/>
    <mergeCell ref="D103:H103"/>
    <mergeCell ref="D100:H100"/>
    <mergeCell ref="D101:H101"/>
    <mergeCell ref="AN105:AP105"/>
    <mergeCell ref="D104:H104"/>
    <mergeCell ref="J104:AF104"/>
    <mergeCell ref="AG104:AM104"/>
    <mergeCell ref="AN104:AP104"/>
    <mergeCell ref="AG105:AM105"/>
    <mergeCell ref="J105:AF105"/>
    <mergeCell ref="AN103:AP103"/>
    <mergeCell ref="X35:AB35"/>
    <mergeCell ref="AS89:AT91"/>
    <mergeCell ref="AM90:AP90"/>
    <mergeCell ref="AG95:AM95"/>
    <mergeCell ref="AG96:AM96"/>
    <mergeCell ref="AN92:AP92"/>
    <mergeCell ref="AG94:AM94"/>
    <mergeCell ref="AK35:AO35"/>
    <mergeCell ref="AN94:AP94"/>
    <mergeCell ref="AN95:AP95"/>
    <mergeCell ref="AN96:AP96"/>
    <mergeCell ref="AM89:AP89"/>
    <mergeCell ref="J96:AF96"/>
    <mergeCell ref="L85:AO85"/>
    <mergeCell ref="AM87:AN87"/>
    <mergeCell ref="C92:G92"/>
    <mergeCell ref="D95:H95"/>
    <mergeCell ref="D96:H96"/>
    <mergeCell ref="I92:AF92"/>
    <mergeCell ref="AG92:AM92"/>
    <mergeCell ref="J95:AF95"/>
    <mergeCell ref="AR2:BE2"/>
    <mergeCell ref="E23:AN23"/>
    <mergeCell ref="AK26:AO26"/>
    <mergeCell ref="L28:P28"/>
    <mergeCell ref="W28:AE28"/>
    <mergeCell ref="AK28:AO28"/>
    <mergeCell ref="K5:AO5"/>
    <mergeCell ref="K6:AO6"/>
    <mergeCell ref="W32:AE32"/>
    <mergeCell ref="W31:AE31"/>
    <mergeCell ref="W33:AE33"/>
    <mergeCell ref="AK29:AO29"/>
    <mergeCell ref="L29:P29"/>
    <mergeCell ref="AK30:AO30"/>
    <mergeCell ref="L30:P30"/>
    <mergeCell ref="W29:AE29"/>
    <mergeCell ref="W30:AE30"/>
    <mergeCell ref="AK31:AO31"/>
    <mergeCell ref="L31:P31"/>
    <mergeCell ref="AK32:AO32"/>
    <mergeCell ref="L32:P32"/>
    <mergeCell ref="AK33:AO33"/>
    <mergeCell ref="L33:P33"/>
    <mergeCell ref="D102:H102"/>
    <mergeCell ref="J102:AF102"/>
    <mergeCell ref="AG102:AM102"/>
    <mergeCell ref="AN102:AP102"/>
    <mergeCell ref="D97:H97"/>
    <mergeCell ref="D98:H98"/>
    <mergeCell ref="AG101:AM101"/>
    <mergeCell ref="AN100:AP100"/>
    <mergeCell ref="AN101:AP101"/>
    <mergeCell ref="AN98:AP98"/>
    <mergeCell ref="J98:AF98"/>
    <mergeCell ref="J101:AF101"/>
    <mergeCell ref="AN97:AP97"/>
    <mergeCell ref="D99:H99"/>
    <mergeCell ref="J99:AF99"/>
    <mergeCell ref="AG99:AM99"/>
  </mergeCells>
  <hyperlinks>
    <hyperlink ref="A95" location="'001 - SO 001 - Bourací práce'!C2" display="/"/>
    <hyperlink ref="A96" location="'101.1 - SO 101.1 - Chodník'!C2" display="/"/>
    <hyperlink ref="A97" location="'102.1 - SO 102.1 - Autobu...'!C2" display="/"/>
    <hyperlink ref="A98" location="'102.2 - SO 102.2 - Autobu...'!C2" display="/"/>
    <hyperlink ref="A100" location="'301 - SO 301 - Odvodnění'!C2" display="/"/>
    <hyperlink ref="A101" location="'401 - SO 401 - Věřejné os...'!C2" display="/"/>
    <hyperlink ref="A105" location="'VRN - Vedlejší náklady'!C2" display="/"/>
    <hyperlink ref="A103" location="'VRN - Vedlejší náklady'!C2" display="/"/>
    <hyperlink ref="A102" location="'401 - SO 401 - Věřejné os...'!C2" display="/"/>
    <hyperlink ref="A104" location="'101.1 - SO 101.1 - Chodník'!C2" display="/"/>
    <hyperlink ref="A99" location="'102.2 - SO 102.2 - Autobu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BP141"/>
  <sheetViews>
    <sheetView showGridLines="0" zoomScaleNormal="100" workbookViewId="0"/>
  </sheetViews>
  <sheetFormatPr defaultRowHeight="11.25" x14ac:dyDescent="0.2"/>
  <cols>
    <col min="1" max="1" width="8.33203125" style="226" customWidth="1"/>
    <col min="2" max="2" width="1.6640625" style="226" customWidth="1"/>
    <col min="3" max="3" width="4.1640625" style="226" customWidth="1"/>
    <col min="4" max="4" width="4.33203125" style="226" customWidth="1"/>
    <col min="5" max="5" width="17.1640625" style="226" customWidth="1"/>
    <col min="6" max="6" width="100.83203125" style="226" customWidth="1"/>
    <col min="7" max="7" width="7" style="226" customWidth="1"/>
    <col min="8" max="8" width="11.5" style="226" customWidth="1"/>
    <col min="9" max="11" width="20.1640625" style="226" customWidth="1"/>
    <col min="12" max="12" width="19.6640625" style="226" customWidth="1"/>
    <col min="13" max="13" width="18.33203125" style="226" hidden="1" customWidth="1"/>
    <col min="14" max="20" width="23.83203125" style="226" hidden="1" customWidth="1"/>
    <col min="21" max="21" width="23.83203125" style="226" customWidth="1"/>
    <col min="22" max="22" width="20.33203125" style="226" customWidth="1"/>
    <col min="23" max="23" width="19.33203125" style="226" customWidth="1"/>
    <col min="24" max="24" width="12.33203125" style="226" customWidth="1"/>
    <col min="25" max="25" width="15" style="226" customWidth="1"/>
    <col min="26" max="26" width="10.83203125" style="226" customWidth="1"/>
    <col min="27" max="38" width="12" style="226" customWidth="1"/>
    <col min="39" max="68" width="12" style="226" hidden="1" customWidth="1"/>
    <col min="69" max="16384" width="9.33203125" style="226"/>
  </cols>
  <sheetData>
    <row r="1" spans="1:46" x14ac:dyDescent="0.2">
      <c r="A1" s="225"/>
    </row>
    <row r="2" spans="1:46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89</v>
      </c>
    </row>
    <row r="3" spans="1:46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31" t="s">
        <v>14</v>
      </c>
      <c r="L6" s="19"/>
    </row>
    <row r="7" spans="1:46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232"/>
      <c r="B8" s="35"/>
      <c r="C8" s="232"/>
      <c r="D8" s="231" t="s">
        <v>96</v>
      </c>
      <c r="E8" s="232"/>
      <c r="F8" s="232"/>
      <c r="G8" s="232"/>
      <c r="H8" s="232"/>
      <c r="I8" s="232"/>
      <c r="J8" s="232"/>
      <c r="K8" s="232"/>
      <c r="L8" s="47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</row>
    <row r="9" spans="1:46" s="2" customFormat="1" ht="16.5" customHeight="1" x14ac:dyDescent="0.2">
      <c r="A9" s="232"/>
      <c r="B9" s="35"/>
      <c r="C9" s="232"/>
      <c r="D9" s="232"/>
      <c r="E9" s="366" t="s">
        <v>523</v>
      </c>
      <c r="F9" s="367"/>
      <c r="G9" s="367"/>
      <c r="H9" s="367"/>
      <c r="I9" s="232"/>
      <c r="J9" s="232"/>
      <c r="K9" s="232"/>
      <c r="L9" s="47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46" s="2" customFormat="1" x14ac:dyDescent="0.2">
      <c r="A10" s="232"/>
      <c r="B10" s="35"/>
      <c r="C10" s="232"/>
      <c r="D10" s="232"/>
      <c r="E10" s="232"/>
      <c r="F10" s="232"/>
      <c r="G10" s="232"/>
      <c r="H10" s="232"/>
      <c r="I10" s="232"/>
      <c r="J10" s="232"/>
      <c r="K10" s="232"/>
      <c r="L10" s="47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46" s="2" customFormat="1" ht="12" customHeight="1" x14ac:dyDescent="0.2">
      <c r="A11" s="232"/>
      <c r="B11" s="35"/>
      <c r="C11" s="232"/>
      <c r="D11" s="231" t="s">
        <v>15</v>
      </c>
      <c r="E11" s="232"/>
      <c r="F11" s="107" t="s">
        <v>1</v>
      </c>
      <c r="G11" s="232"/>
      <c r="H11" s="232"/>
      <c r="I11" s="231" t="s">
        <v>17</v>
      </c>
      <c r="J11" s="107" t="s">
        <v>1</v>
      </c>
      <c r="K11" s="232"/>
      <c r="L11" s="47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46" s="2" customFormat="1" ht="12" customHeight="1" x14ac:dyDescent="0.2">
      <c r="A12" s="232"/>
      <c r="B12" s="35"/>
      <c r="C12" s="232"/>
      <c r="D12" s="231" t="s">
        <v>18</v>
      </c>
      <c r="E12" s="232"/>
      <c r="F12" s="107" t="s">
        <v>19</v>
      </c>
      <c r="G12" s="232"/>
      <c r="H12" s="232"/>
      <c r="I12" s="231" t="s">
        <v>20</v>
      </c>
      <c r="J12" s="108">
        <f>'Rekapitulace stavby'!AN8</f>
        <v>44105</v>
      </c>
      <c r="K12" s="232"/>
      <c r="L12" s="47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46" s="2" customFormat="1" ht="10.9" customHeight="1" x14ac:dyDescent="0.2">
      <c r="A13" s="232"/>
      <c r="B13" s="35"/>
      <c r="C13" s="232"/>
      <c r="D13" s="232"/>
      <c r="E13" s="232"/>
      <c r="F13" s="232"/>
      <c r="G13" s="232"/>
      <c r="H13" s="232"/>
      <c r="I13" s="232"/>
      <c r="J13" s="232"/>
      <c r="K13" s="232"/>
      <c r="L13" s="47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46" s="2" customFormat="1" ht="12" customHeight="1" x14ac:dyDescent="0.2">
      <c r="A14" s="232"/>
      <c r="B14" s="35"/>
      <c r="C14" s="232"/>
      <c r="D14" s="231" t="s">
        <v>21</v>
      </c>
      <c r="E14" s="232"/>
      <c r="F14" s="232"/>
      <c r="G14" s="232"/>
      <c r="H14" s="232"/>
      <c r="I14" s="231" t="s">
        <v>22</v>
      </c>
      <c r="J14" s="245" t="s">
        <v>451</v>
      </c>
      <c r="K14" s="232"/>
      <c r="L14" s="47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46" s="2" customFormat="1" ht="18" customHeight="1" x14ac:dyDescent="0.2">
      <c r="A15" s="232"/>
      <c r="B15" s="35"/>
      <c r="C15" s="232"/>
      <c r="D15" s="232"/>
      <c r="E15" s="107" t="s">
        <v>449</v>
      </c>
      <c r="F15" s="232"/>
      <c r="G15" s="232"/>
      <c r="H15" s="232"/>
      <c r="I15" s="231" t="s">
        <v>23</v>
      </c>
      <c r="J15" s="107" t="s">
        <v>1</v>
      </c>
      <c r="K15" s="232"/>
      <c r="L15" s="47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46" s="2" customFormat="1" ht="6.95" customHeight="1" x14ac:dyDescent="0.2">
      <c r="A16" s="232"/>
      <c r="B16" s="35"/>
      <c r="C16" s="232"/>
      <c r="D16" s="232"/>
      <c r="E16" s="232"/>
      <c r="F16" s="232"/>
      <c r="G16" s="232"/>
      <c r="H16" s="232"/>
      <c r="I16" s="232"/>
      <c r="J16" s="232"/>
      <c r="K16" s="232"/>
      <c r="L16" s="47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s="2" customFormat="1" ht="12" customHeight="1" x14ac:dyDescent="0.2">
      <c r="A17" s="232"/>
      <c r="B17" s="35"/>
      <c r="C17" s="232"/>
      <c r="D17" s="231" t="s">
        <v>24</v>
      </c>
      <c r="E17" s="232"/>
      <c r="F17" s="232"/>
      <c r="G17" s="232"/>
      <c r="H17" s="232"/>
      <c r="I17" s="231" t="s">
        <v>22</v>
      </c>
      <c r="J17" s="107" t="s">
        <v>1</v>
      </c>
      <c r="K17" s="232"/>
      <c r="L17" s="47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s="2" customFormat="1" ht="18" customHeight="1" x14ac:dyDescent="0.2">
      <c r="A18" s="232"/>
      <c r="B18" s="35"/>
      <c r="C18" s="232"/>
      <c r="D18" s="232"/>
      <c r="E18" s="107" t="s">
        <v>25</v>
      </c>
      <c r="F18" s="232"/>
      <c r="G18" s="232"/>
      <c r="H18" s="232"/>
      <c r="I18" s="231" t="s">
        <v>23</v>
      </c>
      <c r="J18" s="107" t="s">
        <v>1</v>
      </c>
      <c r="K18" s="232"/>
      <c r="L18" s="47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s="2" customFormat="1" ht="6.95" customHeight="1" x14ac:dyDescent="0.2">
      <c r="A19" s="232"/>
      <c r="B19" s="35"/>
      <c r="C19" s="232"/>
      <c r="D19" s="232"/>
      <c r="E19" s="232"/>
      <c r="F19" s="232"/>
      <c r="G19" s="232"/>
      <c r="H19" s="232"/>
      <c r="I19" s="232"/>
      <c r="J19" s="232"/>
      <c r="K19" s="232"/>
      <c r="L19" s="47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s="2" customFormat="1" ht="12" customHeight="1" x14ac:dyDescent="0.2">
      <c r="A20" s="232"/>
      <c r="B20" s="35"/>
      <c r="C20" s="232"/>
      <c r="D20" s="231" t="s">
        <v>26</v>
      </c>
      <c r="E20" s="232"/>
      <c r="F20" s="232"/>
      <c r="G20" s="232"/>
      <c r="H20" s="232"/>
      <c r="I20" s="231" t="s">
        <v>22</v>
      </c>
      <c r="J20" s="247" t="s">
        <v>450</v>
      </c>
      <c r="K20" s="232"/>
      <c r="L20" s="47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s="2" customFormat="1" ht="18" customHeight="1" x14ac:dyDescent="0.2">
      <c r="A21" s="232"/>
      <c r="B21" s="35"/>
      <c r="C21" s="232"/>
      <c r="D21" s="232"/>
      <c r="E21" s="107" t="s">
        <v>27</v>
      </c>
      <c r="F21" s="232"/>
      <c r="G21" s="232"/>
      <c r="H21" s="232"/>
      <c r="I21" s="231" t="s">
        <v>23</v>
      </c>
      <c r="J21" s="107" t="s">
        <v>1</v>
      </c>
      <c r="K21" s="232"/>
      <c r="L21" s="47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s="2" customFormat="1" ht="6.95" customHeight="1" x14ac:dyDescent="0.2">
      <c r="A22" s="232"/>
      <c r="B22" s="35"/>
      <c r="C22" s="232"/>
      <c r="D22" s="232"/>
      <c r="E22" s="232"/>
      <c r="F22" s="232"/>
      <c r="G22" s="232"/>
      <c r="H22" s="232"/>
      <c r="I22" s="232"/>
      <c r="J22" s="232"/>
      <c r="K22" s="232"/>
      <c r="L22" s="47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s="2" customFormat="1" ht="12" customHeight="1" x14ac:dyDescent="0.2">
      <c r="A23" s="232"/>
      <c r="B23" s="35"/>
      <c r="C23" s="232"/>
      <c r="D23" s="231" t="s">
        <v>29</v>
      </c>
      <c r="E23" s="232"/>
      <c r="F23" s="232"/>
      <c r="G23" s="232"/>
      <c r="H23" s="232"/>
      <c r="I23" s="231" t="s">
        <v>22</v>
      </c>
      <c r="J23" s="247" t="s">
        <v>450</v>
      </c>
      <c r="K23" s="232"/>
      <c r="L23" s="47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s="2" customFormat="1" ht="18" customHeight="1" x14ac:dyDescent="0.2">
      <c r="A24" s="232"/>
      <c r="B24" s="35"/>
      <c r="C24" s="232"/>
      <c r="D24" s="232"/>
      <c r="E24" s="107" t="s">
        <v>27</v>
      </c>
      <c r="F24" s="232"/>
      <c r="G24" s="232"/>
      <c r="H24" s="232"/>
      <c r="I24" s="231" t="s">
        <v>23</v>
      </c>
      <c r="J24" s="107" t="s">
        <v>1</v>
      </c>
      <c r="K24" s="232"/>
      <c r="L24" s="47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s="2" customFormat="1" ht="6.95" customHeight="1" x14ac:dyDescent="0.2">
      <c r="A25" s="232"/>
      <c r="B25" s="35"/>
      <c r="C25" s="232"/>
      <c r="D25" s="232"/>
      <c r="E25" s="232"/>
      <c r="F25" s="232"/>
      <c r="G25" s="232"/>
      <c r="H25" s="232"/>
      <c r="I25" s="232"/>
      <c r="J25" s="232"/>
      <c r="K25" s="232"/>
      <c r="L25" s="47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s="2" customFormat="1" ht="12" customHeight="1" x14ac:dyDescent="0.2">
      <c r="A26" s="232"/>
      <c r="B26" s="35"/>
      <c r="C26" s="232"/>
      <c r="D26" s="231" t="s">
        <v>30</v>
      </c>
      <c r="E26" s="232"/>
      <c r="F26" s="232"/>
      <c r="G26" s="232"/>
      <c r="H26" s="232"/>
      <c r="I26" s="232"/>
      <c r="J26" s="232"/>
      <c r="K26" s="232"/>
      <c r="L26" s="47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232"/>
      <c r="B28" s="35"/>
      <c r="C28" s="232"/>
      <c r="D28" s="232"/>
      <c r="E28" s="232"/>
      <c r="F28" s="232"/>
      <c r="G28" s="232"/>
      <c r="H28" s="232"/>
      <c r="I28" s="232"/>
      <c r="J28" s="232"/>
      <c r="K28" s="232"/>
      <c r="L28" s="47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s="2" customFormat="1" ht="6.95" customHeight="1" x14ac:dyDescent="0.2">
      <c r="A29" s="232"/>
      <c r="B29" s="35"/>
      <c r="C29" s="232"/>
      <c r="D29" s="112"/>
      <c r="E29" s="112"/>
      <c r="F29" s="112"/>
      <c r="G29" s="112"/>
      <c r="H29" s="112"/>
      <c r="I29" s="112"/>
      <c r="J29" s="112"/>
      <c r="K29" s="112"/>
      <c r="L29" s="47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</row>
    <row r="30" spans="1:31" s="2" customFormat="1" ht="25.35" customHeight="1" x14ac:dyDescent="0.2">
      <c r="A30" s="232"/>
      <c r="B30" s="35"/>
      <c r="C30" s="232"/>
      <c r="D30" s="113" t="s">
        <v>32</v>
      </c>
      <c r="E30" s="232"/>
      <c r="F30" s="232"/>
      <c r="G30" s="232"/>
      <c r="H30" s="232"/>
      <c r="I30" s="232"/>
      <c r="J30" s="114">
        <f>ROUND(J118, 2)</f>
        <v>0</v>
      </c>
      <c r="K30" s="232"/>
      <c r="L30" s="47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s="2" customFormat="1" ht="6.95" customHeight="1" x14ac:dyDescent="0.2">
      <c r="A31" s="232"/>
      <c r="B31" s="35"/>
      <c r="C31" s="232"/>
      <c r="D31" s="112"/>
      <c r="E31" s="112"/>
      <c r="F31" s="112"/>
      <c r="G31" s="112"/>
      <c r="H31" s="112"/>
      <c r="I31" s="112"/>
      <c r="J31" s="112"/>
      <c r="K31" s="112"/>
      <c r="L31" s="47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s="2" customFormat="1" ht="14.45" customHeight="1" x14ac:dyDescent="0.2">
      <c r="A32" s="232"/>
      <c r="B32" s="35"/>
      <c r="C32" s="232"/>
      <c r="D32" s="232"/>
      <c r="E32" s="232"/>
      <c r="F32" s="115" t="s">
        <v>34</v>
      </c>
      <c r="G32" s="232"/>
      <c r="H32" s="232"/>
      <c r="I32" s="115" t="s">
        <v>33</v>
      </c>
      <c r="J32" s="115" t="s">
        <v>35</v>
      </c>
      <c r="K32" s="232"/>
      <c r="L32" s="47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s="2" customFormat="1" ht="14.45" customHeight="1" x14ac:dyDescent="0.2">
      <c r="A33" s="232"/>
      <c r="B33" s="35"/>
      <c r="C33" s="232"/>
      <c r="D33" s="116" t="s">
        <v>36</v>
      </c>
      <c r="E33" s="231" t="s">
        <v>37</v>
      </c>
      <c r="F33" s="117">
        <f>ROUND((SUM(BE118:BE136)),  2)</f>
        <v>0</v>
      </c>
      <c r="G33" s="232"/>
      <c r="H33" s="232"/>
      <c r="I33" s="118">
        <v>0.21</v>
      </c>
      <c r="J33" s="117">
        <f>ROUND(((SUM(BE118:BE136))*I33),  2)</f>
        <v>0</v>
      </c>
      <c r="K33" s="232"/>
      <c r="L33" s="47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s="2" customFormat="1" ht="14.45" customHeight="1" x14ac:dyDescent="0.2">
      <c r="A34" s="232"/>
      <c r="B34" s="35"/>
      <c r="C34" s="232"/>
      <c r="D34" s="232"/>
      <c r="E34" s="231" t="s">
        <v>38</v>
      </c>
      <c r="F34" s="117">
        <f>ROUND((SUM(BF118:BF136)),  2)</f>
        <v>0</v>
      </c>
      <c r="G34" s="232"/>
      <c r="H34" s="232"/>
      <c r="I34" s="118">
        <v>0.15</v>
      </c>
      <c r="J34" s="117">
        <f>ROUND(((SUM(BF118:BF136))*I34),  2)</f>
        <v>0</v>
      </c>
      <c r="K34" s="232"/>
      <c r="L34" s="47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s="2" customFormat="1" ht="14.45" hidden="1" customHeight="1" x14ac:dyDescent="0.2">
      <c r="A35" s="232"/>
      <c r="B35" s="35"/>
      <c r="C35" s="232"/>
      <c r="D35" s="232"/>
      <c r="E35" s="231" t="s">
        <v>39</v>
      </c>
      <c r="F35" s="117">
        <f>ROUND((SUM(BG118:BG135)),  2)</f>
        <v>0</v>
      </c>
      <c r="G35" s="232"/>
      <c r="H35" s="232"/>
      <c r="I35" s="118">
        <v>0.21</v>
      </c>
      <c r="J35" s="117">
        <f>0</f>
        <v>0</v>
      </c>
      <c r="K35" s="232"/>
      <c r="L35" s="47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s="2" customFormat="1" ht="14.45" hidden="1" customHeight="1" x14ac:dyDescent="0.2">
      <c r="A36" s="232"/>
      <c r="B36" s="35"/>
      <c r="C36" s="232"/>
      <c r="D36" s="232"/>
      <c r="E36" s="231" t="s">
        <v>40</v>
      </c>
      <c r="F36" s="117">
        <f>ROUND((SUM(BH118:BH135)),  2)</f>
        <v>0</v>
      </c>
      <c r="G36" s="232"/>
      <c r="H36" s="232"/>
      <c r="I36" s="118">
        <v>0.15</v>
      </c>
      <c r="J36" s="117">
        <f>0</f>
        <v>0</v>
      </c>
      <c r="K36" s="232"/>
      <c r="L36" s="47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s="2" customFormat="1" ht="14.45" hidden="1" customHeight="1" x14ac:dyDescent="0.2">
      <c r="A37" s="232"/>
      <c r="B37" s="35"/>
      <c r="C37" s="232"/>
      <c r="D37" s="232"/>
      <c r="E37" s="231" t="s">
        <v>41</v>
      </c>
      <c r="F37" s="117">
        <f>ROUND((SUM(BI118:BI135)),  2)</f>
        <v>0</v>
      </c>
      <c r="G37" s="232"/>
      <c r="H37" s="232"/>
      <c r="I37" s="118">
        <v>0</v>
      </c>
      <c r="J37" s="117">
        <f>0</f>
        <v>0</v>
      </c>
      <c r="K37" s="232"/>
      <c r="L37" s="47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s="2" customFormat="1" ht="6.95" customHeight="1" x14ac:dyDescent="0.2">
      <c r="A38" s="232"/>
      <c r="B38" s="35"/>
      <c r="C38" s="232"/>
      <c r="D38" s="232"/>
      <c r="E38" s="232"/>
      <c r="F38" s="232"/>
      <c r="G38" s="232"/>
      <c r="H38" s="232"/>
      <c r="I38" s="232"/>
      <c r="J38" s="232"/>
      <c r="K38" s="232"/>
      <c r="L38" s="47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s="2" customFormat="1" ht="25.35" customHeight="1" x14ac:dyDescent="0.2">
      <c r="A39" s="232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s="2" customFormat="1" ht="14.45" customHeight="1" x14ac:dyDescent="0.2">
      <c r="A40" s="232"/>
      <c r="B40" s="35"/>
      <c r="C40" s="232"/>
      <c r="D40" s="232"/>
      <c r="E40" s="232"/>
      <c r="F40" s="232"/>
      <c r="G40" s="232"/>
      <c r="H40" s="232"/>
      <c r="I40" s="232"/>
      <c r="J40" s="232"/>
      <c r="K40" s="232"/>
      <c r="L40" s="47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32"/>
      <c r="B61" s="35"/>
      <c r="C61" s="232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  <c r="AE61" s="23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32"/>
      <c r="B65" s="35"/>
      <c r="C65" s="232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  <c r="AE65" s="23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32"/>
      <c r="B76" s="35"/>
      <c r="C76" s="232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  <c r="AE76" s="232"/>
    </row>
    <row r="77" spans="1:31" s="2" customFormat="1" ht="14.45" customHeight="1" x14ac:dyDescent="0.2">
      <c r="A77" s="23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81" spans="1:47" s="2" customFormat="1" ht="6.95" customHeight="1" x14ac:dyDescent="0.2">
      <c r="A81" s="23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  <c r="AE81" s="232"/>
    </row>
    <row r="82" spans="1:47" s="2" customFormat="1" ht="24.95" customHeight="1" x14ac:dyDescent="0.2">
      <c r="A82" s="232"/>
      <c r="B82" s="31"/>
      <c r="C82" s="22" t="s">
        <v>98</v>
      </c>
      <c r="D82" s="230"/>
      <c r="E82" s="230"/>
      <c r="F82" s="230"/>
      <c r="G82" s="230"/>
      <c r="H82" s="230"/>
      <c r="I82" s="230"/>
      <c r="J82" s="230"/>
      <c r="K82" s="230"/>
      <c r="L82" s="47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47" s="2" customFormat="1" ht="6.95" customHeight="1" x14ac:dyDescent="0.2">
      <c r="A83" s="232"/>
      <c r="B83" s="31"/>
      <c r="C83" s="230"/>
      <c r="D83" s="230"/>
      <c r="E83" s="230"/>
      <c r="F83" s="230"/>
      <c r="G83" s="230"/>
      <c r="H83" s="230"/>
      <c r="I83" s="230"/>
      <c r="J83" s="230"/>
      <c r="K83" s="230"/>
      <c r="L83" s="47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47" s="2" customFormat="1" ht="12" customHeight="1" x14ac:dyDescent="0.2">
      <c r="A84" s="232"/>
      <c r="B84" s="31"/>
      <c r="C84" s="229" t="s">
        <v>14</v>
      </c>
      <c r="D84" s="230"/>
      <c r="E84" s="230"/>
      <c r="F84" s="230"/>
      <c r="G84" s="230"/>
      <c r="H84" s="230"/>
      <c r="I84" s="230"/>
      <c r="J84" s="230"/>
      <c r="K84" s="230"/>
      <c r="L84" s="47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47" s="2" customFormat="1" ht="16.5" customHeight="1" x14ac:dyDescent="0.2">
      <c r="A85" s="232"/>
      <c r="B85" s="31"/>
      <c r="C85" s="230"/>
      <c r="D85" s="230"/>
      <c r="E85" s="361" t="str">
        <f>E7</f>
        <v>Rekonstrukce ul. Alejnikovova, Ostrava - Zábřeh</v>
      </c>
      <c r="F85" s="362"/>
      <c r="G85" s="362"/>
      <c r="H85" s="362"/>
      <c r="I85" s="230"/>
      <c r="J85" s="230"/>
      <c r="K85" s="230"/>
      <c r="L85" s="47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47" s="2" customFormat="1" ht="12" customHeight="1" x14ac:dyDescent="0.2">
      <c r="A86" s="232"/>
      <c r="B86" s="31"/>
      <c r="C86" s="229" t="s">
        <v>96</v>
      </c>
      <c r="D86" s="230"/>
      <c r="E86" s="230"/>
      <c r="F86" s="230"/>
      <c r="G86" s="230"/>
      <c r="H86" s="230"/>
      <c r="I86" s="230"/>
      <c r="J86" s="230"/>
      <c r="K86" s="230"/>
      <c r="L86" s="47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47" s="2" customFormat="1" ht="16.5" customHeight="1" x14ac:dyDescent="0.2">
      <c r="A87" s="232"/>
      <c r="B87" s="31"/>
      <c r="C87" s="230"/>
      <c r="D87" s="230"/>
      <c r="E87" s="358" t="str">
        <f>E9</f>
        <v xml:space="preserve">801 - SO 801 - Zeleň </v>
      </c>
      <c r="F87" s="363"/>
      <c r="G87" s="363"/>
      <c r="H87" s="363"/>
      <c r="I87" s="230"/>
      <c r="J87" s="230"/>
      <c r="K87" s="230"/>
      <c r="L87" s="47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  <c r="AE87" s="232"/>
    </row>
    <row r="88" spans="1:47" s="2" customFormat="1" ht="6.95" customHeight="1" x14ac:dyDescent="0.2">
      <c r="A88" s="232"/>
      <c r="B88" s="31"/>
      <c r="C88" s="230"/>
      <c r="D88" s="230"/>
      <c r="E88" s="230"/>
      <c r="F88" s="230"/>
      <c r="G88" s="230"/>
      <c r="H88" s="230"/>
      <c r="I88" s="230"/>
      <c r="J88" s="230"/>
      <c r="K88" s="230"/>
      <c r="L88" s="47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47" s="2" customFormat="1" ht="12" customHeight="1" x14ac:dyDescent="0.2">
      <c r="A89" s="232"/>
      <c r="B89" s="31"/>
      <c r="C89" s="229" t="s">
        <v>18</v>
      </c>
      <c r="D89" s="230"/>
      <c r="E89" s="230"/>
      <c r="F89" s="224" t="str">
        <f>F12</f>
        <v xml:space="preserve"> </v>
      </c>
      <c r="G89" s="230"/>
      <c r="H89" s="230"/>
      <c r="I89" s="229" t="s">
        <v>20</v>
      </c>
      <c r="J89" s="228">
        <f>IF(J12="","",J12)</f>
        <v>44105</v>
      </c>
      <c r="K89" s="230"/>
      <c r="L89" s="47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47" s="2" customFormat="1" ht="6.95" customHeight="1" x14ac:dyDescent="0.2">
      <c r="A90" s="232"/>
      <c r="B90" s="31"/>
      <c r="C90" s="230"/>
      <c r="D90" s="230"/>
      <c r="E90" s="230"/>
      <c r="F90" s="230"/>
      <c r="G90" s="230"/>
      <c r="H90" s="230"/>
      <c r="I90" s="230"/>
      <c r="J90" s="230"/>
      <c r="K90" s="230"/>
      <c r="L90" s="47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47" s="2" customFormat="1" ht="15.2" customHeight="1" x14ac:dyDescent="0.2">
      <c r="A91" s="232"/>
      <c r="B91" s="31"/>
      <c r="C91" s="229" t="s">
        <v>21</v>
      </c>
      <c r="D91" s="230"/>
      <c r="E91" s="230"/>
      <c r="F91" s="224" t="str">
        <f>E15</f>
        <v>Statutární město Ostrava</v>
      </c>
      <c r="G91" s="230"/>
      <c r="H91" s="230"/>
      <c r="I91" s="229" t="s">
        <v>26</v>
      </c>
      <c r="J91" s="227" t="str">
        <f>E21</f>
        <v>Ing. David Klimša</v>
      </c>
      <c r="K91" s="230"/>
      <c r="L91" s="47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47" s="2" customFormat="1" ht="15.2" customHeight="1" x14ac:dyDescent="0.2">
      <c r="A92" s="232"/>
      <c r="B92" s="31"/>
      <c r="C92" s="229" t="s">
        <v>24</v>
      </c>
      <c r="D92" s="230"/>
      <c r="E92" s="230"/>
      <c r="F92" s="224" t="str">
        <f>IF(E18="","",E18)</f>
        <v>dle výběrového řízení</v>
      </c>
      <c r="G92" s="230"/>
      <c r="H92" s="230"/>
      <c r="I92" s="229" t="s">
        <v>29</v>
      </c>
      <c r="J92" s="227" t="str">
        <f>E24</f>
        <v>Ing. David Klimša</v>
      </c>
      <c r="K92" s="230"/>
      <c r="L92" s="47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47" s="2" customFormat="1" ht="10.35" customHeight="1" x14ac:dyDescent="0.2">
      <c r="A93" s="232"/>
      <c r="B93" s="31"/>
      <c r="C93" s="230"/>
      <c r="D93" s="230"/>
      <c r="E93" s="230"/>
      <c r="F93" s="230"/>
      <c r="G93" s="230"/>
      <c r="H93" s="230"/>
      <c r="I93" s="230"/>
      <c r="J93" s="230"/>
      <c r="K93" s="230"/>
      <c r="L93" s="47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47" s="2" customFormat="1" ht="29.25" customHeight="1" x14ac:dyDescent="0.2">
      <c r="A94" s="232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47" s="2" customFormat="1" ht="10.35" customHeight="1" x14ac:dyDescent="0.2">
      <c r="A95" s="232"/>
      <c r="B95" s="31"/>
      <c r="C95" s="230"/>
      <c r="D95" s="230"/>
      <c r="E95" s="230"/>
      <c r="F95" s="230"/>
      <c r="G95" s="230"/>
      <c r="H95" s="230"/>
      <c r="I95" s="230"/>
      <c r="J95" s="230"/>
      <c r="K95" s="230"/>
      <c r="L95" s="47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47" s="2" customFormat="1" ht="22.9" customHeight="1" x14ac:dyDescent="0.2">
      <c r="A96" s="232"/>
      <c r="B96" s="31"/>
      <c r="C96" s="140" t="s">
        <v>101</v>
      </c>
      <c r="D96" s="230"/>
      <c r="E96" s="230"/>
      <c r="F96" s="230"/>
      <c r="G96" s="230"/>
      <c r="H96" s="230"/>
      <c r="I96" s="230"/>
      <c r="J96" s="223">
        <f>J118</f>
        <v>0</v>
      </c>
      <c r="K96" s="230"/>
      <c r="L96" s="47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J119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222</v>
      </c>
      <c r="E98" s="144"/>
      <c r="F98" s="144"/>
      <c r="G98" s="144"/>
      <c r="H98" s="144"/>
      <c r="I98" s="144"/>
      <c r="J98" s="145">
        <f>J134</f>
        <v>0</v>
      </c>
      <c r="K98" s="142"/>
      <c r="L98" s="146"/>
    </row>
    <row r="99" spans="1:31" s="2" customFormat="1" ht="21.75" customHeight="1" x14ac:dyDescent="0.2">
      <c r="A99" s="232"/>
      <c r="B99" s="31"/>
      <c r="C99" s="230"/>
      <c r="D99" s="230"/>
      <c r="E99" s="230"/>
      <c r="F99" s="230"/>
      <c r="G99" s="230"/>
      <c r="H99" s="230"/>
      <c r="I99" s="230"/>
      <c r="J99" s="230"/>
      <c r="K99" s="230"/>
      <c r="L99" s="47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</row>
    <row r="100" spans="1:31" s="2" customFormat="1" ht="6.95" customHeight="1" x14ac:dyDescent="0.2">
      <c r="A100" s="232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</row>
    <row r="104" spans="1:31" s="2" customFormat="1" ht="6.95" customHeight="1" x14ac:dyDescent="0.2">
      <c r="A104" s="2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  <c r="AE104" s="232"/>
    </row>
    <row r="105" spans="1:31" s="2" customFormat="1" ht="24.95" customHeight="1" x14ac:dyDescent="0.2">
      <c r="A105" s="232"/>
      <c r="B105" s="31"/>
      <c r="C105" s="22" t="s">
        <v>106</v>
      </c>
      <c r="D105" s="230"/>
      <c r="E105" s="230"/>
      <c r="F105" s="230"/>
      <c r="G105" s="230"/>
      <c r="H105" s="230"/>
      <c r="I105" s="230"/>
      <c r="J105" s="230"/>
      <c r="K105" s="230"/>
      <c r="L105" s="47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</row>
    <row r="106" spans="1:31" s="2" customFormat="1" ht="6.95" customHeight="1" x14ac:dyDescent="0.2">
      <c r="A106" s="232"/>
      <c r="B106" s="31"/>
      <c r="C106" s="230"/>
      <c r="D106" s="230"/>
      <c r="E106" s="230"/>
      <c r="F106" s="230"/>
      <c r="G106" s="230"/>
      <c r="H106" s="230"/>
      <c r="I106" s="230"/>
      <c r="J106" s="230"/>
      <c r="K106" s="230"/>
      <c r="L106" s="47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</row>
    <row r="107" spans="1:31" s="2" customFormat="1" ht="12" customHeight="1" x14ac:dyDescent="0.2">
      <c r="A107" s="232"/>
      <c r="B107" s="31"/>
      <c r="C107" s="229" t="s">
        <v>14</v>
      </c>
      <c r="D107" s="230"/>
      <c r="E107" s="230"/>
      <c r="F107" s="230"/>
      <c r="G107" s="230"/>
      <c r="H107" s="230"/>
      <c r="I107" s="230"/>
      <c r="J107" s="230"/>
      <c r="K107" s="230"/>
      <c r="L107" s="47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</row>
    <row r="108" spans="1:31" s="2" customFormat="1" ht="16.5" customHeight="1" x14ac:dyDescent="0.2">
      <c r="A108" s="232"/>
      <c r="B108" s="31"/>
      <c r="C108" s="230"/>
      <c r="D108" s="230"/>
      <c r="E108" s="361" t="str">
        <f>E7</f>
        <v>Rekonstrukce ul. Alejnikovova, Ostrava - Zábřeh</v>
      </c>
      <c r="F108" s="362"/>
      <c r="G108" s="362"/>
      <c r="H108" s="362"/>
      <c r="I108" s="230"/>
      <c r="J108" s="230"/>
      <c r="K108" s="230"/>
      <c r="L108" s="47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232"/>
    </row>
    <row r="109" spans="1:31" s="2" customFormat="1" ht="12" customHeight="1" x14ac:dyDescent="0.2">
      <c r="A109" s="232"/>
      <c r="B109" s="31"/>
      <c r="C109" s="229" t="s">
        <v>96</v>
      </c>
      <c r="D109" s="230"/>
      <c r="E109" s="230"/>
      <c r="F109" s="230"/>
      <c r="G109" s="230"/>
      <c r="H109" s="230"/>
      <c r="I109" s="230"/>
      <c r="J109" s="230"/>
      <c r="K109" s="230"/>
      <c r="L109" s="47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</row>
    <row r="110" spans="1:31" s="2" customFormat="1" ht="16.5" customHeight="1" x14ac:dyDescent="0.2">
      <c r="A110" s="232"/>
      <c r="B110" s="31"/>
      <c r="C110" s="230"/>
      <c r="D110" s="230"/>
      <c r="E110" s="358" t="str">
        <f>E9</f>
        <v xml:space="preserve">801 - SO 801 - Zeleň </v>
      </c>
      <c r="F110" s="363"/>
      <c r="G110" s="363"/>
      <c r="H110" s="363"/>
      <c r="I110" s="230"/>
      <c r="J110" s="230"/>
      <c r="K110" s="230"/>
      <c r="L110" s="47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</row>
    <row r="111" spans="1:31" s="2" customFormat="1" ht="6.95" customHeight="1" x14ac:dyDescent="0.2">
      <c r="A111" s="232"/>
      <c r="B111" s="31"/>
      <c r="C111" s="230"/>
      <c r="D111" s="230"/>
      <c r="E111" s="230"/>
      <c r="F111" s="230"/>
      <c r="G111" s="230"/>
      <c r="H111" s="230"/>
      <c r="I111" s="230"/>
      <c r="J111" s="230"/>
      <c r="K111" s="230"/>
      <c r="L111" s="47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  <c r="AE111" s="232"/>
    </row>
    <row r="112" spans="1:31" s="2" customFormat="1" ht="12" customHeight="1" x14ac:dyDescent="0.2">
      <c r="A112" s="232"/>
      <c r="B112" s="31"/>
      <c r="C112" s="229" t="s">
        <v>18</v>
      </c>
      <c r="D112" s="230"/>
      <c r="E112" s="230"/>
      <c r="F112" s="224" t="str">
        <f>F12</f>
        <v xml:space="preserve"> </v>
      </c>
      <c r="G112" s="230"/>
      <c r="H112" s="230"/>
      <c r="I112" s="229" t="s">
        <v>20</v>
      </c>
      <c r="J112" s="228">
        <f>IF(J12="","",J12)</f>
        <v>44105</v>
      </c>
      <c r="K112" s="230"/>
      <c r="L112" s="47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  <c r="AE112" s="232"/>
    </row>
    <row r="113" spans="1:65" s="2" customFormat="1" ht="6.95" customHeight="1" x14ac:dyDescent="0.2">
      <c r="A113" s="232"/>
      <c r="B113" s="31"/>
      <c r="C113" s="230"/>
      <c r="D113" s="230"/>
      <c r="E113" s="230"/>
      <c r="F113" s="230"/>
      <c r="G113" s="230"/>
      <c r="H113" s="230"/>
      <c r="I113" s="230"/>
      <c r="J113" s="230"/>
      <c r="K113" s="230"/>
      <c r="L113" s="47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  <c r="AE113" s="232"/>
    </row>
    <row r="114" spans="1:65" s="2" customFormat="1" ht="15.2" customHeight="1" x14ac:dyDescent="0.2">
      <c r="A114" s="232"/>
      <c r="B114" s="31"/>
      <c r="C114" s="229" t="s">
        <v>21</v>
      </c>
      <c r="D114" s="230"/>
      <c r="E114" s="230"/>
      <c r="F114" s="224" t="str">
        <f>E15</f>
        <v>Statutární město Ostrava</v>
      </c>
      <c r="G114" s="230"/>
      <c r="H114" s="230"/>
      <c r="I114" s="229" t="s">
        <v>26</v>
      </c>
      <c r="J114" s="227" t="str">
        <f>E21</f>
        <v>Ing. David Klimša</v>
      </c>
      <c r="K114" s="230"/>
      <c r="L114" s="47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  <c r="AE114" s="232"/>
    </row>
    <row r="115" spans="1:65" s="2" customFormat="1" ht="15.2" customHeight="1" x14ac:dyDescent="0.2">
      <c r="A115" s="232"/>
      <c r="B115" s="31"/>
      <c r="C115" s="229" t="s">
        <v>24</v>
      </c>
      <c r="D115" s="230"/>
      <c r="E115" s="230"/>
      <c r="F115" s="224" t="str">
        <f>IF(E18="","",E18)</f>
        <v>dle výběrového řízení</v>
      </c>
      <c r="G115" s="230"/>
      <c r="H115" s="230"/>
      <c r="I115" s="229" t="s">
        <v>29</v>
      </c>
      <c r="J115" s="227" t="str">
        <f>E24</f>
        <v>Ing. David Klimša</v>
      </c>
      <c r="K115" s="230"/>
      <c r="L115" s="47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  <c r="AE115" s="232"/>
    </row>
    <row r="116" spans="1:65" s="2" customFormat="1" ht="10.35" customHeight="1" x14ac:dyDescent="0.2">
      <c r="A116" s="232"/>
      <c r="B116" s="31"/>
      <c r="C116" s="230"/>
      <c r="D116" s="230"/>
      <c r="E116" s="230"/>
      <c r="F116" s="230"/>
      <c r="G116" s="230"/>
      <c r="H116" s="230"/>
      <c r="I116" s="230"/>
      <c r="J116" s="230"/>
      <c r="K116" s="230"/>
      <c r="L116" s="47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</row>
    <row r="117" spans="1:65" s="10" customFormat="1" ht="29.25" customHeight="1" x14ac:dyDescent="0.2">
      <c r="A117" s="147"/>
      <c r="B117" s="148"/>
      <c r="C117" s="149" t="s">
        <v>107</v>
      </c>
      <c r="D117" s="150" t="s">
        <v>57</v>
      </c>
      <c r="E117" s="150" t="s">
        <v>53</v>
      </c>
      <c r="F117" s="150" t="s">
        <v>54</v>
      </c>
      <c r="G117" s="150" t="s">
        <v>108</v>
      </c>
      <c r="H117" s="150" t="s">
        <v>109</v>
      </c>
      <c r="I117" s="150" t="s">
        <v>110</v>
      </c>
      <c r="J117" s="150" t="s">
        <v>100</v>
      </c>
      <c r="K117" s="151" t="s">
        <v>111</v>
      </c>
      <c r="L117" s="152"/>
      <c r="M117" s="71" t="s">
        <v>1</v>
      </c>
      <c r="N117" s="72" t="s">
        <v>36</v>
      </c>
      <c r="O117" s="72" t="s">
        <v>112</v>
      </c>
      <c r="P117" s="72" t="s">
        <v>113</v>
      </c>
      <c r="Q117" s="72" t="s">
        <v>114</v>
      </c>
      <c r="R117" s="72" t="s">
        <v>115</v>
      </c>
      <c r="S117" s="72" t="s">
        <v>116</v>
      </c>
      <c r="T117" s="73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pans="1:65" s="2" customFormat="1" ht="22.9" customHeight="1" x14ac:dyDescent="0.25">
      <c r="A118" s="232"/>
      <c r="B118" s="31"/>
      <c r="C118" s="78" t="s">
        <v>118</v>
      </c>
      <c r="D118" s="230"/>
      <c r="E118" s="230"/>
      <c r="F118" s="230"/>
      <c r="G118" s="230"/>
      <c r="H118" s="230"/>
      <c r="I118" s="230"/>
      <c r="J118" s="153">
        <f>BK118</f>
        <v>0</v>
      </c>
      <c r="K118" s="230"/>
      <c r="L118" s="35"/>
      <c r="M118" s="376"/>
      <c r="N118" s="154"/>
      <c r="O118" s="75"/>
      <c r="P118" s="155">
        <f>P119+P134</f>
        <v>82.18332199999999</v>
      </c>
      <c r="Q118" s="75"/>
      <c r="R118" s="155">
        <f>R119+R134</f>
        <v>7.774824999999999</v>
      </c>
      <c r="S118" s="75"/>
      <c r="T118" s="156">
        <f>T119+T134</f>
        <v>0</v>
      </c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  <c r="AT118" s="16" t="s">
        <v>71</v>
      </c>
      <c r="AU118" s="16" t="s">
        <v>102</v>
      </c>
      <c r="BK118" s="157">
        <f>BK119+BK134</f>
        <v>0</v>
      </c>
    </row>
    <row r="119" spans="1:65" s="11" customFormat="1" ht="25.9" customHeight="1" x14ac:dyDescent="0.2">
      <c r="B119" s="158"/>
      <c r="C119" s="159"/>
      <c r="D119" s="160" t="s">
        <v>71</v>
      </c>
      <c r="E119" s="161" t="s">
        <v>80</v>
      </c>
      <c r="F119" s="161" t="s">
        <v>119</v>
      </c>
      <c r="G119" s="159"/>
      <c r="H119" s="159"/>
      <c r="I119" s="159"/>
      <c r="J119" s="162">
        <f>BK119</f>
        <v>0</v>
      </c>
      <c r="K119" s="159"/>
      <c r="L119" s="163"/>
      <c r="M119" s="377"/>
      <c r="N119" s="164"/>
      <c r="O119" s="164"/>
      <c r="P119" s="165">
        <f>SUM(P120:P132)</f>
        <v>66.611999999999995</v>
      </c>
      <c r="Q119" s="164"/>
      <c r="R119" s="165">
        <f>SUM(R120:R132)</f>
        <v>7.774824999999999</v>
      </c>
      <c r="S119" s="164"/>
      <c r="T119" s="166">
        <f>SUM(T120:T132)</f>
        <v>0</v>
      </c>
      <c r="AR119" s="167" t="s">
        <v>80</v>
      </c>
      <c r="AT119" s="168" t="s">
        <v>71</v>
      </c>
      <c r="AU119" s="168" t="s">
        <v>72</v>
      </c>
      <c r="AY119" s="167" t="s">
        <v>120</v>
      </c>
      <c r="BK119" s="169">
        <f>SUM(BK120:BK132)</f>
        <v>0</v>
      </c>
    </row>
    <row r="120" spans="1:65" s="261" customFormat="1" ht="24" customHeight="1" x14ac:dyDescent="0.2">
      <c r="B120" s="31"/>
      <c r="C120" s="264">
        <v>1</v>
      </c>
      <c r="D120" s="264" t="s">
        <v>121</v>
      </c>
      <c r="E120" s="265" t="s">
        <v>375</v>
      </c>
      <c r="F120" s="266" t="s">
        <v>376</v>
      </c>
      <c r="G120" s="267" t="s">
        <v>187</v>
      </c>
      <c r="H120" s="268">
        <v>8</v>
      </c>
      <c r="I120" s="388">
        <v>0</v>
      </c>
      <c r="J120" s="269">
        <f>ROUND(I120*H120,2)</f>
        <v>0</v>
      </c>
      <c r="K120" s="266" t="s">
        <v>123</v>
      </c>
      <c r="L120" s="35"/>
      <c r="M120" s="392" t="s">
        <v>1</v>
      </c>
      <c r="N120" s="270" t="s">
        <v>37</v>
      </c>
      <c r="O120" s="271">
        <v>3.1E-2</v>
      </c>
      <c r="P120" s="271">
        <f>O120*H120</f>
        <v>0.248</v>
      </c>
      <c r="Q120" s="271">
        <v>0</v>
      </c>
      <c r="R120" s="271">
        <f>Q120*H120</f>
        <v>0</v>
      </c>
      <c r="S120" s="271">
        <v>0</v>
      </c>
      <c r="T120" s="272">
        <f>S120*H120</f>
        <v>0</v>
      </c>
      <c r="AR120" s="273" t="s">
        <v>124</v>
      </c>
      <c r="AT120" s="273" t="s">
        <v>121</v>
      </c>
      <c r="AU120" s="273" t="s">
        <v>80</v>
      </c>
      <c r="AY120" s="16" t="s">
        <v>120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6" t="s">
        <v>80</v>
      </c>
      <c r="BK120" s="180">
        <f>ROUND(I120*H120,2)</f>
        <v>0</v>
      </c>
      <c r="BL120" s="16" t="s">
        <v>124</v>
      </c>
      <c r="BM120" s="273" t="s">
        <v>545</v>
      </c>
    </row>
    <row r="121" spans="1:65" s="13" customFormat="1" x14ac:dyDescent="0.2">
      <c r="B121" s="190"/>
      <c r="C121" s="191"/>
      <c r="D121" s="183" t="s">
        <v>125</v>
      </c>
      <c r="E121" s="192" t="s">
        <v>1</v>
      </c>
      <c r="F121" s="185" t="s">
        <v>547</v>
      </c>
      <c r="G121" s="191"/>
      <c r="H121" s="194"/>
      <c r="I121" s="370"/>
      <c r="J121" s="191"/>
      <c r="K121" s="191"/>
      <c r="L121" s="195"/>
      <c r="M121" s="379"/>
      <c r="N121" s="196"/>
      <c r="O121" s="196"/>
      <c r="P121" s="196"/>
      <c r="Q121" s="196"/>
      <c r="R121" s="196"/>
      <c r="S121" s="196"/>
      <c r="T121" s="197"/>
      <c r="AT121" s="198" t="s">
        <v>125</v>
      </c>
      <c r="AU121" s="198" t="s">
        <v>80</v>
      </c>
      <c r="AV121" s="13" t="s">
        <v>82</v>
      </c>
      <c r="AW121" s="13" t="s">
        <v>28</v>
      </c>
      <c r="AX121" s="13" t="s">
        <v>72</v>
      </c>
      <c r="AY121" s="198" t="s">
        <v>120</v>
      </c>
    </row>
    <row r="122" spans="1:65" s="13" customFormat="1" x14ac:dyDescent="0.2">
      <c r="B122" s="190"/>
      <c r="C122" s="191"/>
      <c r="D122" s="183" t="s">
        <v>125</v>
      </c>
      <c r="E122" s="192" t="s">
        <v>1</v>
      </c>
      <c r="F122" s="193" t="s">
        <v>546</v>
      </c>
      <c r="G122" s="191"/>
      <c r="H122" s="194">
        <v>8</v>
      </c>
      <c r="I122" s="370"/>
      <c r="J122" s="191"/>
      <c r="K122" s="191"/>
      <c r="L122" s="195"/>
      <c r="M122" s="379"/>
      <c r="N122" s="196"/>
      <c r="O122" s="196"/>
      <c r="P122" s="196"/>
      <c r="Q122" s="196"/>
      <c r="R122" s="196"/>
      <c r="S122" s="196"/>
      <c r="T122" s="197"/>
      <c r="AT122" s="198" t="s">
        <v>125</v>
      </c>
      <c r="AU122" s="198" t="s">
        <v>80</v>
      </c>
      <c r="AV122" s="13" t="s">
        <v>82</v>
      </c>
      <c r="AW122" s="13" t="s">
        <v>28</v>
      </c>
      <c r="AX122" s="13" t="s">
        <v>80</v>
      </c>
      <c r="AY122" s="198" t="s">
        <v>120</v>
      </c>
    </row>
    <row r="123" spans="1:65" s="2" customFormat="1" ht="24" customHeight="1" x14ac:dyDescent="0.2">
      <c r="A123" s="261"/>
      <c r="B123" s="31"/>
      <c r="C123" s="170">
        <v>2</v>
      </c>
      <c r="D123" s="170" t="s">
        <v>121</v>
      </c>
      <c r="E123" s="171" t="s">
        <v>524</v>
      </c>
      <c r="F123" s="172" t="s">
        <v>525</v>
      </c>
      <c r="G123" s="173" t="s">
        <v>122</v>
      </c>
      <c r="H123" s="174">
        <v>353</v>
      </c>
      <c r="I123" s="374">
        <v>0</v>
      </c>
      <c r="J123" s="175">
        <f>ROUND(I123*H123,2)</f>
        <v>0</v>
      </c>
      <c r="K123" s="172" t="s">
        <v>123</v>
      </c>
      <c r="L123" s="35"/>
      <c r="M123" s="381" t="s">
        <v>1</v>
      </c>
      <c r="N123" s="176" t="s">
        <v>37</v>
      </c>
      <c r="O123" s="177">
        <v>0.13</v>
      </c>
      <c r="P123" s="177">
        <f>O123*H123</f>
        <v>45.89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R123" s="179" t="s">
        <v>124</v>
      </c>
      <c r="AT123" s="179" t="s">
        <v>121</v>
      </c>
      <c r="AU123" s="179" t="s">
        <v>80</v>
      </c>
      <c r="AY123" s="16" t="s">
        <v>120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6" t="s">
        <v>80</v>
      </c>
      <c r="BK123" s="180">
        <f>ROUND(I123*H123,2)</f>
        <v>0</v>
      </c>
      <c r="BL123" s="16" t="s">
        <v>124</v>
      </c>
      <c r="BM123" s="179" t="s">
        <v>526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85" t="s">
        <v>539</v>
      </c>
      <c r="G124" s="191"/>
      <c r="H124" s="194"/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72</v>
      </c>
      <c r="AY124" s="198" t="s">
        <v>120</v>
      </c>
    </row>
    <row r="125" spans="1:65" s="13" customFormat="1" x14ac:dyDescent="0.2">
      <c r="B125" s="190"/>
      <c r="C125" s="191"/>
      <c r="D125" s="183" t="s">
        <v>125</v>
      </c>
      <c r="E125" s="192" t="s">
        <v>1</v>
      </c>
      <c r="F125" s="193" t="s">
        <v>540</v>
      </c>
      <c r="G125" s="191"/>
      <c r="H125" s="194">
        <v>270</v>
      </c>
      <c r="I125" s="370"/>
      <c r="J125" s="191"/>
      <c r="K125" s="191"/>
      <c r="L125" s="195"/>
      <c r="M125" s="379"/>
      <c r="N125" s="196"/>
      <c r="O125" s="196"/>
      <c r="P125" s="196"/>
      <c r="Q125" s="196"/>
      <c r="R125" s="196"/>
      <c r="S125" s="196"/>
      <c r="T125" s="197"/>
      <c r="AT125" s="198" t="s">
        <v>125</v>
      </c>
      <c r="AU125" s="198" t="s">
        <v>80</v>
      </c>
      <c r="AV125" s="13" t="s">
        <v>82</v>
      </c>
      <c r="AW125" s="13" t="s">
        <v>28</v>
      </c>
      <c r="AX125" s="13" t="s">
        <v>80</v>
      </c>
      <c r="AY125" s="198" t="s">
        <v>120</v>
      </c>
    </row>
    <row r="126" spans="1:65" s="13" customFormat="1" x14ac:dyDescent="0.2">
      <c r="B126" s="190"/>
      <c r="C126" s="191"/>
      <c r="D126" s="183" t="s">
        <v>125</v>
      </c>
      <c r="E126" s="192" t="s">
        <v>1</v>
      </c>
      <c r="F126" s="185" t="s">
        <v>541</v>
      </c>
      <c r="G126" s="191"/>
      <c r="H126" s="194"/>
      <c r="I126" s="370"/>
      <c r="J126" s="191"/>
      <c r="K126" s="191"/>
      <c r="L126" s="195"/>
      <c r="M126" s="379"/>
      <c r="N126" s="196"/>
      <c r="O126" s="196"/>
      <c r="P126" s="196"/>
      <c r="Q126" s="196"/>
      <c r="R126" s="196"/>
      <c r="S126" s="196"/>
      <c r="T126" s="197"/>
      <c r="AT126" s="198" t="s">
        <v>125</v>
      </c>
      <c r="AU126" s="198" t="s">
        <v>80</v>
      </c>
      <c r="AV126" s="13" t="s">
        <v>82</v>
      </c>
      <c r="AW126" s="13" t="s">
        <v>28</v>
      </c>
      <c r="AX126" s="13" t="s">
        <v>72</v>
      </c>
      <c r="AY126" s="198" t="s">
        <v>120</v>
      </c>
    </row>
    <row r="127" spans="1:65" s="13" customFormat="1" x14ac:dyDescent="0.2">
      <c r="B127" s="190"/>
      <c r="C127" s="191"/>
      <c r="D127" s="183" t="s">
        <v>125</v>
      </c>
      <c r="E127" s="192" t="s">
        <v>1</v>
      </c>
      <c r="F127" s="193" t="s">
        <v>542</v>
      </c>
      <c r="G127" s="191"/>
      <c r="H127" s="194">
        <v>83</v>
      </c>
      <c r="I127" s="370"/>
      <c r="J127" s="191"/>
      <c r="K127" s="191"/>
      <c r="L127" s="195"/>
      <c r="M127" s="379"/>
      <c r="N127" s="196"/>
      <c r="O127" s="196"/>
      <c r="P127" s="196"/>
      <c r="Q127" s="196"/>
      <c r="R127" s="196"/>
      <c r="S127" s="196"/>
      <c r="T127" s="197"/>
      <c r="AT127" s="198" t="s">
        <v>125</v>
      </c>
      <c r="AU127" s="198" t="s">
        <v>80</v>
      </c>
      <c r="AV127" s="13" t="s">
        <v>82</v>
      </c>
      <c r="AW127" s="13" t="s">
        <v>28</v>
      </c>
      <c r="AX127" s="13" t="s">
        <v>80</v>
      </c>
      <c r="AY127" s="198" t="s">
        <v>120</v>
      </c>
    </row>
    <row r="128" spans="1:65" s="14" customFormat="1" x14ac:dyDescent="0.2">
      <c r="B128" s="199"/>
      <c r="C128" s="200"/>
      <c r="D128" s="183" t="s">
        <v>125</v>
      </c>
      <c r="E128" s="201" t="s">
        <v>1</v>
      </c>
      <c r="F128" s="202" t="s">
        <v>131</v>
      </c>
      <c r="G128" s="200"/>
      <c r="H128" s="203">
        <v>353</v>
      </c>
      <c r="I128" s="371"/>
      <c r="J128" s="200"/>
      <c r="K128" s="200"/>
      <c r="L128" s="204"/>
      <c r="M128" s="380"/>
      <c r="N128" s="205"/>
      <c r="O128" s="205"/>
      <c r="P128" s="205"/>
      <c r="Q128" s="205"/>
      <c r="R128" s="205"/>
      <c r="S128" s="205"/>
      <c r="T128" s="206"/>
      <c r="AT128" s="207" t="s">
        <v>125</v>
      </c>
      <c r="AU128" s="207" t="s">
        <v>80</v>
      </c>
      <c r="AV128" s="14" t="s">
        <v>124</v>
      </c>
      <c r="AW128" s="14" t="s">
        <v>28</v>
      </c>
      <c r="AX128" s="14" t="s">
        <v>80</v>
      </c>
      <c r="AY128" s="207" t="s">
        <v>120</v>
      </c>
    </row>
    <row r="129" spans="1:65" s="2" customFormat="1" ht="16.5" customHeight="1" x14ac:dyDescent="0.2">
      <c r="A129" s="261"/>
      <c r="B129" s="31"/>
      <c r="C129" s="208">
        <v>3</v>
      </c>
      <c r="D129" s="208" t="s">
        <v>180</v>
      </c>
      <c r="E129" s="209" t="s">
        <v>527</v>
      </c>
      <c r="F129" s="210" t="s">
        <v>528</v>
      </c>
      <c r="G129" s="211" t="s">
        <v>187</v>
      </c>
      <c r="H129" s="212">
        <v>35.299999999999997</v>
      </c>
      <c r="I129" s="375">
        <v>0</v>
      </c>
      <c r="J129" s="213">
        <f>ROUND(I129*H129,2)</f>
        <v>0</v>
      </c>
      <c r="K129" s="210" t="s">
        <v>123</v>
      </c>
      <c r="L129" s="214"/>
      <c r="M129" s="382" t="s">
        <v>1</v>
      </c>
      <c r="N129" s="215" t="s">
        <v>37</v>
      </c>
      <c r="O129" s="177">
        <v>0</v>
      </c>
      <c r="P129" s="177">
        <f>O129*H129</f>
        <v>0</v>
      </c>
      <c r="Q129" s="177">
        <v>0.22</v>
      </c>
      <c r="R129" s="177">
        <f>Q129*H129</f>
        <v>7.7659999999999991</v>
      </c>
      <c r="S129" s="177">
        <v>0</v>
      </c>
      <c r="T129" s="178">
        <f>S129*H129</f>
        <v>0</v>
      </c>
      <c r="U129" s="261"/>
      <c r="V129" s="261"/>
      <c r="W129" s="261"/>
      <c r="X129" s="261"/>
      <c r="Y129" s="261"/>
      <c r="Z129" s="261"/>
      <c r="AA129" s="261"/>
      <c r="AB129" s="261"/>
      <c r="AC129" s="261"/>
      <c r="AD129" s="261"/>
      <c r="AE129" s="261"/>
      <c r="AR129" s="179" t="s">
        <v>148</v>
      </c>
      <c r="AT129" s="179" t="s">
        <v>180</v>
      </c>
      <c r="AU129" s="179" t="s">
        <v>80</v>
      </c>
      <c r="AY129" s="16" t="s">
        <v>120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6" t="s">
        <v>80</v>
      </c>
      <c r="BK129" s="180">
        <f>ROUND(I129*H129,2)</f>
        <v>0</v>
      </c>
      <c r="BL129" s="16" t="s">
        <v>124</v>
      </c>
      <c r="BM129" s="179" t="s">
        <v>529</v>
      </c>
    </row>
    <row r="130" spans="1:65" s="13" customFormat="1" x14ac:dyDescent="0.2">
      <c r="B130" s="190"/>
      <c r="C130" s="191"/>
      <c r="D130" s="183" t="s">
        <v>125</v>
      </c>
      <c r="E130" s="192" t="s">
        <v>1</v>
      </c>
      <c r="F130" s="193" t="s">
        <v>543</v>
      </c>
      <c r="G130" s="191"/>
      <c r="H130" s="194">
        <v>35.299999999999997</v>
      </c>
      <c r="I130" s="370"/>
      <c r="J130" s="191"/>
      <c r="K130" s="191"/>
      <c r="L130" s="195"/>
      <c r="M130" s="379"/>
      <c r="N130" s="196"/>
      <c r="O130" s="196"/>
      <c r="P130" s="196"/>
      <c r="Q130" s="196"/>
      <c r="R130" s="196"/>
      <c r="S130" s="196"/>
      <c r="T130" s="197"/>
      <c r="AT130" s="198" t="s">
        <v>125</v>
      </c>
      <c r="AU130" s="198" t="s">
        <v>80</v>
      </c>
      <c r="AV130" s="13" t="s">
        <v>82</v>
      </c>
      <c r="AW130" s="13" t="s">
        <v>28</v>
      </c>
      <c r="AX130" s="13" t="s">
        <v>80</v>
      </c>
      <c r="AY130" s="198" t="s">
        <v>120</v>
      </c>
    </row>
    <row r="131" spans="1:65" s="2" customFormat="1" ht="24" customHeight="1" x14ac:dyDescent="0.2">
      <c r="A131" s="261"/>
      <c r="B131" s="31"/>
      <c r="C131" s="170">
        <v>4</v>
      </c>
      <c r="D131" s="170" t="s">
        <v>121</v>
      </c>
      <c r="E131" s="171" t="s">
        <v>530</v>
      </c>
      <c r="F131" s="172" t="s">
        <v>531</v>
      </c>
      <c r="G131" s="173" t="s">
        <v>122</v>
      </c>
      <c r="H131" s="174">
        <v>353</v>
      </c>
      <c r="I131" s="374">
        <v>0</v>
      </c>
      <c r="J131" s="175">
        <f>ROUND(I131*H131,2)</f>
        <v>0</v>
      </c>
      <c r="K131" s="172" t="s">
        <v>123</v>
      </c>
      <c r="L131" s="35"/>
      <c r="M131" s="381" t="s">
        <v>1</v>
      </c>
      <c r="N131" s="176" t="s">
        <v>37</v>
      </c>
      <c r="O131" s="177">
        <v>5.8000000000000003E-2</v>
      </c>
      <c r="P131" s="177">
        <f>O131*H131</f>
        <v>20.474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261"/>
      <c r="V131" s="261"/>
      <c r="W131" s="261"/>
      <c r="X131" s="261"/>
      <c r="Y131" s="261"/>
      <c r="Z131" s="261"/>
      <c r="AA131" s="261"/>
      <c r="AB131" s="261"/>
      <c r="AC131" s="261"/>
      <c r="AD131" s="261"/>
      <c r="AE131" s="261"/>
      <c r="AR131" s="179" t="s">
        <v>124</v>
      </c>
      <c r="AT131" s="179" t="s">
        <v>121</v>
      </c>
      <c r="AU131" s="179" t="s">
        <v>80</v>
      </c>
      <c r="AY131" s="16" t="s">
        <v>120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80</v>
      </c>
      <c r="BK131" s="180">
        <f>ROUND(I131*H131,2)</f>
        <v>0</v>
      </c>
      <c r="BL131" s="16" t="s">
        <v>124</v>
      </c>
      <c r="BM131" s="179" t="s">
        <v>532</v>
      </c>
    </row>
    <row r="132" spans="1:65" s="2" customFormat="1" ht="16.5" customHeight="1" x14ac:dyDescent="0.2">
      <c r="A132" s="261"/>
      <c r="B132" s="31"/>
      <c r="C132" s="208">
        <v>5</v>
      </c>
      <c r="D132" s="208" t="s">
        <v>180</v>
      </c>
      <c r="E132" s="209" t="s">
        <v>533</v>
      </c>
      <c r="F132" s="210" t="s">
        <v>534</v>
      </c>
      <c r="G132" s="211" t="s">
        <v>226</v>
      </c>
      <c r="H132" s="212">
        <v>8.8249999999999993</v>
      </c>
      <c r="I132" s="375">
        <v>0</v>
      </c>
      <c r="J132" s="213">
        <f>ROUND(I132*H132,2)</f>
        <v>0</v>
      </c>
      <c r="K132" s="210" t="s">
        <v>123</v>
      </c>
      <c r="L132" s="214"/>
      <c r="M132" s="382" t="s">
        <v>1</v>
      </c>
      <c r="N132" s="215" t="s">
        <v>37</v>
      </c>
      <c r="O132" s="177">
        <v>0</v>
      </c>
      <c r="P132" s="177">
        <f>O132*H132</f>
        <v>0</v>
      </c>
      <c r="Q132" s="177">
        <v>1E-3</v>
      </c>
      <c r="R132" s="177">
        <f>Q132*H132</f>
        <v>8.8249999999999995E-3</v>
      </c>
      <c r="S132" s="177">
        <v>0</v>
      </c>
      <c r="T132" s="178">
        <f>S132*H132</f>
        <v>0</v>
      </c>
      <c r="U132" s="261"/>
      <c r="V132" s="261"/>
      <c r="W132" s="261"/>
      <c r="X132" s="261"/>
      <c r="Y132" s="261"/>
      <c r="Z132" s="261"/>
      <c r="AA132" s="261"/>
      <c r="AB132" s="261"/>
      <c r="AC132" s="261"/>
      <c r="AD132" s="261"/>
      <c r="AE132" s="261"/>
      <c r="AR132" s="179" t="s">
        <v>148</v>
      </c>
      <c r="AT132" s="179" t="s">
        <v>180</v>
      </c>
      <c r="AU132" s="179" t="s">
        <v>80</v>
      </c>
      <c r="AY132" s="16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6" t="s">
        <v>80</v>
      </c>
      <c r="BK132" s="180">
        <f>ROUND(I132*H132,2)</f>
        <v>0</v>
      </c>
      <c r="BL132" s="16" t="s">
        <v>124</v>
      </c>
      <c r="BM132" s="179" t="s">
        <v>535</v>
      </c>
    </row>
    <row r="133" spans="1:65" s="13" customFormat="1" x14ac:dyDescent="0.2">
      <c r="B133" s="190"/>
      <c r="C133" s="191"/>
      <c r="D133" s="183" t="s">
        <v>125</v>
      </c>
      <c r="E133" s="191"/>
      <c r="F133" s="193" t="s">
        <v>544</v>
      </c>
      <c r="G133" s="191"/>
      <c r="H133" s="194">
        <v>8.8249999999999993</v>
      </c>
      <c r="I133" s="370"/>
      <c r="J133" s="191"/>
      <c r="K133" s="191"/>
      <c r="L133" s="195"/>
      <c r="M133" s="379"/>
      <c r="N133" s="196"/>
      <c r="O133" s="196"/>
      <c r="P133" s="196"/>
      <c r="Q133" s="196"/>
      <c r="R133" s="196"/>
      <c r="S133" s="196"/>
      <c r="T133" s="197"/>
      <c r="AT133" s="198" t="s">
        <v>125</v>
      </c>
      <c r="AU133" s="198" t="s">
        <v>80</v>
      </c>
      <c r="AV133" s="13" t="s">
        <v>82</v>
      </c>
      <c r="AW133" s="13" t="s">
        <v>4</v>
      </c>
      <c r="AX133" s="13" t="s">
        <v>80</v>
      </c>
      <c r="AY133" s="198" t="s">
        <v>120</v>
      </c>
    </row>
    <row r="134" spans="1:65" s="11" customFormat="1" ht="25.9" customHeight="1" x14ac:dyDescent="0.2">
      <c r="B134" s="158"/>
      <c r="C134" s="159"/>
      <c r="D134" s="160" t="s">
        <v>71</v>
      </c>
      <c r="E134" s="161" t="s">
        <v>309</v>
      </c>
      <c r="F134" s="161" t="s">
        <v>310</v>
      </c>
      <c r="G134" s="159"/>
      <c r="H134" s="159"/>
      <c r="I134" s="372"/>
      <c r="J134" s="162">
        <f>BK134</f>
        <v>0</v>
      </c>
      <c r="K134" s="159"/>
      <c r="L134" s="163"/>
      <c r="M134" s="377"/>
      <c r="N134" s="164"/>
      <c r="O134" s="164"/>
      <c r="P134" s="165">
        <f>P135</f>
        <v>15.571322</v>
      </c>
      <c r="Q134" s="164"/>
      <c r="R134" s="165">
        <f>R135</f>
        <v>0</v>
      </c>
      <c r="S134" s="164"/>
      <c r="T134" s="166">
        <f>T135</f>
        <v>0</v>
      </c>
      <c r="AR134" s="167" t="s">
        <v>80</v>
      </c>
      <c r="AT134" s="168" t="s">
        <v>71</v>
      </c>
      <c r="AU134" s="168" t="s">
        <v>72</v>
      </c>
      <c r="AY134" s="167" t="s">
        <v>120</v>
      </c>
      <c r="BK134" s="169">
        <f>BK135</f>
        <v>0</v>
      </c>
    </row>
    <row r="135" spans="1:65" s="2" customFormat="1" ht="16.5" customHeight="1" x14ac:dyDescent="0.2">
      <c r="A135" s="261"/>
      <c r="B135" s="31"/>
      <c r="C135" s="170">
        <v>6</v>
      </c>
      <c r="D135" s="170" t="s">
        <v>121</v>
      </c>
      <c r="E135" s="171" t="s">
        <v>536</v>
      </c>
      <c r="F135" s="172" t="s">
        <v>537</v>
      </c>
      <c r="G135" s="173" t="s">
        <v>183</v>
      </c>
      <c r="H135" s="174">
        <v>7.774</v>
      </c>
      <c r="I135" s="374">
        <v>0</v>
      </c>
      <c r="J135" s="175">
        <f>ROUND(I135*H135,2)</f>
        <v>0</v>
      </c>
      <c r="K135" s="172" t="s">
        <v>123</v>
      </c>
      <c r="L135" s="35"/>
      <c r="M135" s="383" t="s">
        <v>1</v>
      </c>
      <c r="N135" s="219" t="s">
        <v>37</v>
      </c>
      <c r="O135" s="220">
        <v>2.0030000000000001</v>
      </c>
      <c r="P135" s="220">
        <f>O135*H135</f>
        <v>15.571322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261"/>
      <c r="V135" s="261"/>
      <c r="W135" s="261"/>
      <c r="X135" s="261"/>
      <c r="Y135" s="261"/>
      <c r="Z135" s="261"/>
      <c r="AA135" s="261"/>
      <c r="AB135" s="261"/>
      <c r="AC135" s="261"/>
      <c r="AD135" s="261"/>
      <c r="AE135" s="261"/>
      <c r="AR135" s="179" t="s">
        <v>124</v>
      </c>
      <c r="AT135" s="179" t="s">
        <v>121</v>
      </c>
      <c r="AU135" s="179" t="s">
        <v>80</v>
      </c>
      <c r="AY135" s="16" t="s">
        <v>120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80</v>
      </c>
      <c r="BK135" s="180">
        <f>ROUND(I135*H135,2)</f>
        <v>0</v>
      </c>
      <c r="BL135" s="16" t="s">
        <v>124</v>
      </c>
      <c r="BM135" s="179" t="s">
        <v>538</v>
      </c>
    </row>
    <row r="136" spans="1:65" s="2" customFormat="1" ht="6.95" customHeight="1" x14ac:dyDescent="0.2">
      <c r="A136" s="232"/>
      <c r="B136" s="50"/>
      <c r="C136" s="51"/>
      <c r="D136" s="51"/>
      <c r="E136" s="51"/>
      <c r="F136" s="51"/>
      <c r="G136" s="51"/>
      <c r="H136" s="51"/>
      <c r="I136" s="373"/>
      <c r="J136" s="51"/>
      <c r="K136" s="51"/>
      <c r="L136" s="35"/>
      <c r="M136" s="232"/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  <c r="AE136" s="232"/>
    </row>
    <row r="140" spans="1:65" x14ac:dyDescent="0.2">
      <c r="A140" s="225"/>
    </row>
    <row r="141" spans="1:65" ht="36.950000000000003" customHeight="1" x14ac:dyDescent="0.2">
      <c r="L141" s="331"/>
      <c r="M141" s="331"/>
      <c r="N141" s="331"/>
      <c r="O141" s="331"/>
      <c r="P141" s="331"/>
      <c r="Q141" s="331"/>
      <c r="R141" s="331"/>
      <c r="S141" s="331"/>
      <c r="T141" s="331"/>
      <c r="U141" s="331"/>
      <c r="V141" s="331"/>
      <c r="AT141" s="16" t="s">
        <v>89</v>
      </c>
    </row>
  </sheetData>
  <sheetProtection password="CA23" sheet="1" objects="1" scenarios="1"/>
  <mergeCells count="9">
    <mergeCell ref="E87:H87"/>
    <mergeCell ref="E108:H108"/>
    <mergeCell ref="E110:H110"/>
    <mergeCell ref="L141:V141"/>
    <mergeCell ref="L2:V2"/>
    <mergeCell ref="E7:H7"/>
    <mergeCell ref="E9:H9"/>
    <mergeCell ref="E27:H27"/>
    <mergeCell ref="E85:H85"/>
  </mergeCells>
  <pageMargins left="0.39374999999999999" right="0.39374999999999999" top="0.39374999999999999" bottom="0.39374999999999999" header="0" footer="0"/>
  <pageSetup paperSize="9" scale="75" fitToHeight="100" orientation="landscape" blackAndWhite="1" r:id="rId1"/>
  <headerFooter>
    <oddFooter>&amp;CStrana &amp;P z &amp;N</oddFooter>
  </headerFooter>
  <rowBreaks count="3" manualBreakCount="3">
    <brk id="40" max="11" man="1"/>
    <brk id="79" max="11" man="1"/>
    <brk id="101" max="11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BM162"/>
  <sheetViews>
    <sheetView showGridLines="0" zoomScaleNormal="100" workbookViewId="0"/>
  </sheetViews>
  <sheetFormatPr defaultRowHeight="11.25" x14ac:dyDescent="0.2"/>
  <cols>
    <col min="1" max="1" width="8.33203125" style="234" customWidth="1"/>
    <col min="2" max="2" width="1.6640625" style="234" customWidth="1"/>
    <col min="3" max="3" width="4.1640625" style="234" customWidth="1"/>
    <col min="4" max="4" width="4.33203125" style="234" customWidth="1"/>
    <col min="5" max="5" width="17.1640625" style="234" customWidth="1"/>
    <col min="6" max="6" width="100.83203125" style="234" customWidth="1"/>
    <col min="7" max="7" width="7" style="234" customWidth="1"/>
    <col min="8" max="8" width="11.5" style="234" customWidth="1"/>
    <col min="9" max="11" width="20.1640625" style="234" customWidth="1"/>
    <col min="12" max="12" width="20.83203125" style="234" customWidth="1"/>
    <col min="13" max="20" width="20.83203125" style="234" hidden="1" customWidth="1"/>
    <col min="21" max="21" width="20.83203125" style="234" customWidth="1"/>
    <col min="22" max="22" width="18.33203125" style="234" customWidth="1"/>
    <col min="23" max="23" width="17.5" style="234" customWidth="1"/>
    <col min="24" max="26" width="13.1640625" style="234" customWidth="1"/>
    <col min="27" max="27" width="15" style="234" customWidth="1"/>
    <col min="28" max="28" width="16.33203125" style="234" customWidth="1"/>
    <col min="29" max="29" width="11" style="234" customWidth="1"/>
    <col min="30" max="30" width="15" style="234" customWidth="1"/>
    <col min="31" max="31" width="16.33203125" style="234" customWidth="1"/>
    <col min="32" max="41" width="9.33203125" style="234"/>
    <col min="42" max="42" width="9.33203125" style="234" customWidth="1"/>
    <col min="43" max="43" width="9.33203125" style="234" hidden="1" customWidth="1"/>
    <col min="44" max="66" width="0" style="234" hidden="1" customWidth="1"/>
    <col min="67" max="16384" width="9.33203125" style="234"/>
  </cols>
  <sheetData>
    <row r="1" spans="1:56" x14ac:dyDescent="0.2">
      <c r="A1" s="237"/>
    </row>
    <row r="2" spans="1:56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84</v>
      </c>
      <c r="AZ2" s="217" t="s">
        <v>214</v>
      </c>
      <c r="BA2" s="217" t="s">
        <v>214</v>
      </c>
      <c r="BB2" s="217" t="s">
        <v>122</v>
      </c>
      <c r="BC2" s="217" t="s">
        <v>215</v>
      </c>
      <c r="BD2" s="217" t="s">
        <v>82</v>
      </c>
    </row>
    <row r="3" spans="1:56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  <c r="AZ3" s="217" t="s">
        <v>216</v>
      </c>
      <c r="BA3" s="217" t="s">
        <v>216</v>
      </c>
      <c r="BB3" s="217" t="s">
        <v>122</v>
      </c>
      <c r="BC3" s="217" t="s">
        <v>217</v>
      </c>
      <c r="BD3" s="217" t="s">
        <v>82</v>
      </c>
    </row>
    <row r="4" spans="1:56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  <c r="AZ4" s="217" t="s">
        <v>218</v>
      </c>
      <c r="BA4" s="217" t="s">
        <v>218</v>
      </c>
      <c r="BB4" s="217" t="s">
        <v>1</v>
      </c>
      <c r="BC4" s="217" t="s">
        <v>219</v>
      </c>
      <c r="BD4" s="217" t="s">
        <v>82</v>
      </c>
    </row>
    <row r="5" spans="1:56" ht="6.95" customHeight="1" x14ac:dyDescent="0.2">
      <c r="B5" s="19"/>
      <c r="L5" s="19"/>
    </row>
    <row r="6" spans="1:56" ht="12" customHeight="1" x14ac:dyDescent="0.2">
      <c r="B6" s="19"/>
      <c r="D6" s="241" t="s">
        <v>14</v>
      </c>
      <c r="L6" s="19"/>
    </row>
    <row r="7" spans="1:56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56" s="2" customFormat="1" ht="12" customHeight="1" x14ac:dyDescent="0.2">
      <c r="A8" s="242"/>
      <c r="B8" s="35"/>
      <c r="C8" s="242"/>
      <c r="D8" s="241" t="s">
        <v>96</v>
      </c>
      <c r="E8" s="242"/>
      <c r="F8" s="242"/>
      <c r="G8" s="242"/>
      <c r="H8" s="242"/>
      <c r="I8" s="242"/>
      <c r="J8" s="242"/>
      <c r="K8" s="242"/>
      <c r="L8" s="47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</row>
    <row r="9" spans="1:56" s="2" customFormat="1" ht="16.5" customHeight="1" x14ac:dyDescent="0.2">
      <c r="A9" s="242"/>
      <c r="B9" s="35"/>
      <c r="C9" s="242"/>
      <c r="D9" s="242"/>
      <c r="E9" s="366" t="s">
        <v>506</v>
      </c>
      <c r="F9" s="367"/>
      <c r="G9" s="367"/>
      <c r="H9" s="367"/>
      <c r="I9" s="242"/>
      <c r="J9" s="242"/>
      <c r="K9" s="242"/>
      <c r="L9" s="47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</row>
    <row r="10" spans="1:56" s="2" customFormat="1" x14ac:dyDescent="0.2">
      <c r="A10" s="242"/>
      <c r="B10" s="35"/>
      <c r="C10" s="242"/>
      <c r="D10" s="242"/>
      <c r="E10" s="242"/>
      <c r="F10" s="242"/>
      <c r="G10" s="242"/>
      <c r="H10" s="242"/>
      <c r="I10" s="242"/>
      <c r="J10" s="242"/>
      <c r="K10" s="242"/>
      <c r="L10" s="47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</row>
    <row r="11" spans="1:56" s="2" customFormat="1" ht="12" customHeight="1" x14ac:dyDescent="0.2">
      <c r="A11" s="242"/>
      <c r="B11" s="35"/>
      <c r="C11" s="242"/>
      <c r="D11" s="241" t="s">
        <v>15</v>
      </c>
      <c r="E11" s="242"/>
      <c r="F11" s="107" t="s">
        <v>1</v>
      </c>
      <c r="G11" s="242"/>
      <c r="H11" s="242"/>
      <c r="I11" s="241" t="s">
        <v>17</v>
      </c>
      <c r="J11" s="107" t="s">
        <v>1</v>
      </c>
      <c r="K11" s="242"/>
      <c r="L11" s="47"/>
      <c r="S11" s="242"/>
      <c r="T11" s="242"/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</row>
    <row r="12" spans="1:56" s="2" customFormat="1" ht="12" customHeight="1" x14ac:dyDescent="0.2">
      <c r="A12" s="242"/>
      <c r="B12" s="35"/>
      <c r="C12" s="242"/>
      <c r="D12" s="241" t="s">
        <v>18</v>
      </c>
      <c r="E12" s="242"/>
      <c r="F12" s="107" t="s">
        <v>19</v>
      </c>
      <c r="G12" s="242"/>
      <c r="H12" s="242"/>
      <c r="I12" s="241" t="s">
        <v>20</v>
      </c>
      <c r="J12" s="108">
        <f>'Rekapitulace stavby'!AN8</f>
        <v>44105</v>
      </c>
      <c r="K12" s="242"/>
      <c r="L12" s="47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</row>
    <row r="13" spans="1:56" s="2" customFormat="1" ht="10.9" customHeight="1" x14ac:dyDescent="0.2">
      <c r="A13" s="242"/>
      <c r="B13" s="35"/>
      <c r="C13" s="242"/>
      <c r="D13" s="242"/>
      <c r="E13" s="242"/>
      <c r="F13" s="242"/>
      <c r="G13" s="242"/>
      <c r="H13" s="242"/>
      <c r="I13" s="242"/>
      <c r="J13" s="242"/>
      <c r="K13" s="242"/>
      <c r="L13" s="47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</row>
    <row r="14" spans="1:56" s="2" customFormat="1" ht="12" customHeight="1" x14ac:dyDescent="0.2">
      <c r="A14" s="242"/>
      <c r="B14" s="35"/>
      <c r="C14" s="242"/>
      <c r="D14" s="241" t="s">
        <v>21</v>
      </c>
      <c r="E14" s="242"/>
      <c r="F14" s="242"/>
      <c r="G14" s="242"/>
      <c r="H14" s="242"/>
      <c r="I14" s="241" t="s">
        <v>22</v>
      </c>
      <c r="J14" s="245" t="s">
        <v>451</v>
      </c>
      <c r="K14" s="242"/>
      <c r="L14" s="47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</row>
    <row r="15" spans="1:56" s="2" customFormat="1" ht="18" customHeight="1" x14ac:dyDescent="0.2">
      <c r="A15" s="242"/>
      <c r="B15" s="35"/>
      <c r="C15" s="242"/>
      <c r="D15" s="242"/>
      <c r="E15" s="107" t="s">
        <v>449</v>
      </c>
      <c r="F15" s="242"/>
      <c r="G15" s="242"/>
      <c r="H15" s="242"/>
      <c r="I15" s="241" t="s">
        <v>23</v>
      </c>
      <c r="J15" s="107" t="s">
        <v>1</v>
      </c>
      <c r="K15" s="242"/>
      <c r="L15" s="47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</row>
    <row r="16" spans="1:56" s="2" customFormat="1" ht="6.95" customHeight="1" x14ac:dyDescent="0.2">
      <c r="A16" s="242"/>
      <c r="B16" s="35"/>
      <c r="C16" s="242"/>
      <c r="D16" s="242"/>
      <c r="E16" s="242"/>
      <c r="F16" s="242"/>
      <c r="G16" s="242"/>
      <c r="H16" s="242"/>
      <c r="I16" s="242"/>
      <c r="J16" s="242"/>
      <c r="K16" s="242"/>
      <c r="L16" s="47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</row>
    <row r="17" spans="1:31" s="2" customFormat="1" ht="12" customHeight="1" x14ac:dyDescent="0.2">
      <c r="A17" s="242"/>
      <c r="B17" s="35"/>
      <c r="C17" s="242"/>
      <c r="D17" s="241" t="s">
        <v>24</v>
      </c>
      <c r="E17" s="242"/>
      <c r="F17" s="242"/>
      <c r="G17" s="242"/>
      <c r="H17" s="242"/>
      <c r="I17" s="241" t="s">
        <v>22</v>
      </c>
      <c r="J17" s="107" t="s">
        <v>1</v>
      </c>
      <c r="K17" s="242"/>
      <c r="L17" s="47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</row>
    <row r="18" spans="1:31" s="2" customFormat="1" ht="18" customHeight="1" x14ac:dyDescent="0.2">
      <c r="A18" s="242"/>
      <c r="B18" s="35"/>
      <c r="C18" s="242"/>
      <c r="D18" s="242"/>
      <c r="E18" s="107" t="s">
        <v>25</v>
      </c>
      <c r="F18" s="242"/>
      <c r="G18" s="242"/>
      <c r="H18" s="242"/>
      <c r="I18" s="241" t="s">
        <v>23</v>
      </c>
      <c r="J18" s="107" t="s">
        <v>1</v>
      </c>
      <c r="K18" s="242"/>
      <c r="L18" s="47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</row>
    <row r="19" spans="1:31" s="2" customFormat="1" ht="6.95" customHeight="1" x14ac:dyDescent="0.2">
      <c r="A19" s="242"/>
      <c r="B19" s="35"/>
      <c r="C19" s="242"/>
      <c r="D19" s="242"/>
      <c r="E19" s="242"/>
      <c r="F19" s="242"/>
      <c r="G19" s="242"/>
      <c r="H19" s="242"/>
      <c r="I19" s="242"/>
      <c r="J19" s="242"/>
      <c r="K19" s="242"/>
      <c r="L19" s="47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</row>
    <row r="20" spans="1:31" s="2" customFormat="1" ht="12" customHeight="1" x14ac:dyDescent="0.2">
      <c r="A20" s="242"/>
      <c r="B20" s="35"/>
      <c r="C20" s="242"/>
      <c r="D20" s="241" t="s">
        <v>26</v>
      </c>
      <c r="E20" s="242"/>
      <c r="F20" s="242"/>
      <c r="G20" s="242"/>
      <c r="H20" s="242"/>
      <c r="I20" s="241" t="s">
        <v>22</v>
      </c>
      <c r="J20" s="247" t="s">
        <v>450</v>
      </c>
      <c r="K20" s="242"/>
      <c r="L20" s="47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</row>
    <row r="21" spans="1:31" s="2" customFormat="1" ht="18" customHeight="1" x14ac:dyDescent="0.2">
      <c r="A21" s="242"/>
      <c r="B21" s="35"/>
      <c r="C21" s="242"/>
      <c r="D21" s="242"/>
      <c r="E21" s="107" t="s">
        <v>27</v>
      </c>
      <c r="F21" s="242"/>
      <c r="G21" s="242"/>
      <c r="H21" s="242"/>
      <c r="I21" s="241" t="s">
        <v>23</v>
      </c>
      <c r="J21" s="107" t="s">
        <v>1</v>
      </c>
      <c r="K21" s="242"/>
      <c r="L21" s="47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</row>
    <row r="22" spans="1:31" s="2" customFormat="1" ht="6.95" customHeight="1" x14ac:dyDescent="0.2">
      <c r="A22" s="242"/>
      <c r="B22" s="35"/>
      <c r="C22" s="242"/>
      <c r="D22" s="242"/>
      <c r="E22" s="242"/>
      <c r="F22" s="242"/>
      <c r="G22" s="242"/>
      <c r="H22" s="242"/>
      <c r="I22" s="242"/>
      <c r="J22" s="242"/>
      <c r="K22" s="242"/>
      <c r="L22" s="47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</row>
    <row r="23" spans="1:31" s="2" customFormat="1" ht="12" customHeight="1" x14ac:dyDescent="0.2">
      <c r="A23" s="242"/>
      <c r="B23" s="35"/>
      <c r="C23" s="242"/>
      <c r="D23" s="241" t="s">
        <v>29</v>
      </c>
      <c r="E23" s="242"/>
      <c r="F23" s="242"/>
      <c r="G23" s="242"/>
      <c r="H23" s="242"/>
      <c r="I23" s="241" t="s">
        <v>22</v>
      </c>
      <c r="J23" s="247" t="s">
        <v>450</v>
      </c>
      <c r="K23" s="242"/>
      <c r="L23" s="47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</row>
    <row r="24" spans="1:31" s="2" customFormat="1" ht="18" customHeight="1" x14ac:dyDescent="0.2">
      <c r="A24" s="242"/>
      <c r="B24" s="35"/>
      <c r="C24" s="242"/>
      <c r="D24" s="242"/>
      <c r="E24" s="107" t="s">
        <v>27</v>
      </c>
      <c r="F24" s="242"/>
      <c r="G24" s="242"/>
      <c r="H24" s="242"/>
      <c r="I24" s="241" t="s">
        <v>23</v>
      </c>
      <c r="J24" s="107" t="s">
        <v>1</v>
      </c>
      <c r="K24" s="242"/>
      <c r="L24" s="47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  <c r="AC24" s="242"/>
      <c r="AD24" s="242"/>
      <c r="AE24" s="242"/>
    </row>
    <row r="25" spans="1:31" s="2" customFormat="1" ht="6.95" customHeight="1" x14ac:dyDescent="0.2">
      <c r="A25" s="242"/>
      <c r="B25" s="35"/>
      <c r="C25" s="242"/>
      <c r="D25" s="242"/>
      <c r="E25" s="242"/>
      <c r="F25" s="242"/>
      <c r="G25" s="242"/>
      <c r="H25" s="242"/>
      <c r="I25" s="242"/>
      <c r="J25" s="242"/>
      <c r="K25" s="242"/>
      <c r="L25" s="47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</row>
    <row r="26" spans="1:31" s="2" customFormat="1" ht="12" customHeight="1" x14ac:dyDescent="0.2">
      <c r="A26" s="242"/>
      <c r="B26" s="35"/>
      <c r="C26" s="242"/>
      <c r="D26" s="241" t="s">
        <v>30</v>
      </c>
      <c r="E26" s="242"/>
      <c r="F26" s="242"/>
      <c r="G26" s="242"/>
      <c r="H26" s="242"/>
      <c r="I26" s="242"/>
      <c r="J26" s="242"/>
      <c r="K26" s="242"/>
      <c r="L26" s="47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242"/>
      <c r="B28" s="35"/>
      <c r="C28" s="242"/>
      <c r="D28" s="242"/>
      <c r="E28" s="242"/>
      <c r="F28" s="242"/>
      <c r="G28" s="242"/>
      <c r="H28" s="242"/>
      <c r="I28" s="242"/>
      <c r="J28" s="242"/>
      <c r="K28" s="242"/>
      <c r="L28" s="47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</row>
    <row r="29" spans="1:31" s="2" customFormat="1" ht="6.95" customHeight="1" x14ac:dyDescent="0.2">
      <c r="A29" s="242"/>
      <c r="B29" s="35"/>
      <c r="C29" s="242"/>
      <c r="D29" s="112"/>
      <c r="E29" s="112"/>
      <c r="F29" s="112"/>
      <c r="G29" s="112"/>
      <c r="H29" s="112"/>
      <c r="I29" s="112"/>
      <c r="J29" s="112"/>
      <c r="K29" s="112"/>
      <c r="L29" s="47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</row>
    <row r="30" spans="1:31" s="2" customFormat="1" ht="25.35" customHeight="1" x14ac:dyDescent="0.2">
      <c r="A30" s="242"/>
      <c r="B30" s="35"/>
      <c r="C30" s="242"/>
      <c r="D30" s="113" t="s">
        <v>32</v>
      </c>
      <c r="E30" s="242"/>
      <c r="F30" s="242"/>
      <c r="G30" s="242"/>
      <c r="H30" s="242"/>
      <c r="I30" s="242"/>
      <c r="J30" s="114">
        <f>ROUND(J120, 2)</f>
        <v>0</v>
      </c>
      <c r="K30" s="242"/>
      <c r="L30" s="47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</row>
    <row r="31" spans="1:31" s="2" customFormat="1" ht="6.95" customHeight="1" x14ac:dyDescent="0.2">
      <c r="A31" s="242"/>
      <c r="B31" s="35"/>
      <c r="C31" s="242"/>
      <c r="D31" s="112"/>
      <c r="E31" s="112"/>
      <c r="F31" s="112"/>
      <c r="G31" s="112"/>
      <c r="H31" s="112"/>
      <c r="I31" s="112"/>
      <c r="J31" s="112"/>
      <c r="K31" s="112"/>
      <c r="L31" s="47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</row>
    <row r="32" spans="1:31" s="2" customFormat="1" ht="14.45" customHeight="1" x14ac:dyDescent="0.2">
      <c r="A32" s="242"/>
      <c r="B32" s="35"/>
      <c r="C32" s="242"/>
      <c r="D32" s="242"/>
      <c r="E32" s="242"/>
      <c r="F32" s="115" t="s">
        <v>34</v>
      </c>
      <c r="G32" s="242"/>
      <c r="H32" s="242"/>
      <c r="I32" s="115" t="s">
        <v>33</v>
      </c>
      <c r="J32" s="115" t="s">
        <v>35</v>
      </c>
      <c r="K32" s="242"/>
      <c r="L32" s="47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</row>
    <row r="33" spans="1:31" s="2" customFormat="1" ht="14.45" customHeight="1" x14ac:dyDescent="0.2">
      <c r="A33" s="242"/>
      <c r="B33" s="35"/>
      <c r="C33" s="242"/>
      <c r="D33" s="116" t="s">
        <v>36</v>
      </c>
      <c r="E33" s="241" t="s">
        <v>37</v>
      </c>
      <c r="F33" s="117">
        <f>ROUND((SUM(BE120:BE162)),  2)</f>
        <v>0</v>
      </c>
      <c r="G33" s="242"/>
      <c r="H33" s="242"/>
      <c r="I33" s="118">
        <v>0.21</v>
      </c>
      <c r="J33" s="117">
        <f>ROUND(((SUM(BE120:BE162))*I33),  2)</f>
        <v>0</v>
      </c>
      <c r="K33" s="242"/>
      <c r="L33" s="47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</row>
    <row r="34" spans="1:31" s="2" customFormat="1" ht="14.45" customHeight="1" x14ac:dyDescent="0.2">
      <c r="A34" s="242"/>
      <c r="B34" s="35"/>
      <c r="C34" s="242"/>
      <c r="D34" s="242"/>
      <c r="E34" s="241" t="s">
        <v>38</v>
      </c>
      <c r="F34" s="117">
        <f>ROUND((SUM(BF120:BF162)),  2)</f>
        <v>0</v>
      </c>
      <c r="G34" s="242"/>
      <c r="H34" s="242"/>
      <c r="I34" s="118">
        <v>0.15</v>
      </c>
      <c r="J34" s="117">
        <f>ROUND(((SUM(BF120:BF162))*I34),  2)</f>
        <v>0</v>
      </c>
      <c r="K34" s="242"/>
      <c r="L34" s="47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</row>
    <row r="35" spans="1:31" s="2" customFormat="1" ht="14.45" hidden="1" customHeight="1" x14ac:dyDescent="0.2">
      <c r="A35" s="242"/>
      <c r="B35" s="35"/>
      <c r="C35" s="242"/>
      <c r="D35" s="242"/>
      <c r="E35" s="241" t="s">
        <v>39</v>
      </c>
      <c r="F35" s="117">
        <f>ROUND((SUM(BG120:BG161)),  2)</f>
        <v>0</v>
      </c>
      <c r="G35" s="242"/>
      <c r="H35" s="242"/>
      <c r="I35" s="118">
        <v>0.21</v>
      </c>
      <c r="J35" s="117">
        <f>0</f>
        <v>0</v>
      </c>
      <c r="K35" s="242"/>
      <c r="L35" s="47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</row>
    <row r="36" spans="1:31" s="2" customFormat="1" ht="14.45" hidden="1" customHeight="1" x14ac:dyDescent="0.2">
      <c r="A36" s="242"/>
      <c r="B36" s="35"/>
      <c r="C36" s="242"/>
      <c r="D36" s="242"/>
      <c r="E36" s="241" t="s">
        <v>40</v>
      </c>
      <c r="F36" s="117">
        <f>ROUND((SUM(BH120:BH161)),  2)</f>
        <v>0</v>
      </c>
      <c r="G36" s="242"/>
      <c r="H36" s="242"/>
      <c r="I36" s="118">
        <v>0.15</v>
      </c>
      <c r="J36" s="117">
        <f>0</f>
        <v>0</v>
      </c>
      <c r="K36" s="242"/>
      <c r="L36" s="47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</row>
    <row r="37" spans="1:31" s="2" customFormat="1" ht="14.45" hidden="1" customHeight="1" x14ac:dyDescent="0.2">
      <c r="A37" s="242"/>
      <c r="B37" s="35"/>
      <c r="C37" s="242"/>
      <c r="D37" s="242"/>
      <c r="E37" s="241" t="s">
        <v>41</v>
      </c>
      <c r="F37" s="117">
        <f>ROUND((SUM(BI120:BI161)),  2)</f>
        <v>0</v>
      </c>
      <c r="G37" s="242"/>
      <c r="H37" s="242"/>
      <c r="I37" s="118">
        <v>0</v>
      </c>
      <c r="J37" s="117">
        <f>0</f>
        <v>0</v>
      </c>
      <c r="K37" s="242"/>
      <c r="L37" s="47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</row>
    <row r="38" spans="1:31" s="2" customFormat="1" ht="6.95" customHeight="1" x14ac:dyDescent="0.2">
      <c r="A38" s="242"/>
      <c r="B38" s="35"/>
      <c r="C38" s="242"/>
      <c r="D38" s="242"/>
      <c r="E38" s="242"/>
      <c r="F38" s="242"/>
      <c r="G38" s="242"/>
      <c r="H38" s="242"/>
      <c r="I38" s="242"/>
      <c r="J38" s="242"/>
      <c r="K38" s="242"/>
      <c r="L38" s="47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</row>
    <row r="39" spans="1:31" s="2" customFormat="1" ht="25.35" customHeight="1" x14ac:dyDescent="0.2">
      <c r="A39" s="242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</row>
    <row r="40" spans="1:31" s="2" customFormat="1" ht="14.45" customHeight="1" x14ac:dyDescent="0.2">
      <c r="A40" s="242"/>
      <c r="B40" s="35"/>
      <c r="C40" s="242"/>
      <c r="D40" s="242"/>
      <c r="E40" s="242"/>
      <c r="F40" s="242"/>
      <c r="G40" s="242"/>
      <c r="H40" s="242"/>
      <c r="I40" s="242"/>
      <c r="J40" s="242"/>
      <c r="K40" s="242"/>
      <c r="L40" s="47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42"/>
      <c r="B61" s="35"/>
      <c r="C61" s="242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42"/>
      <c r="B65" s="35"/>
      <c r="C65" s="242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42"/>
      <c r="B76" s="35"/>
      <c r="C76" s="242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</row>
    <row r="77" spans="1:31" s="2" customFormat="1" ht="14.45" customHeight="1" x14ac:dyDescent="0.2">
      <c r="A77" s="24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242"/>
    </row>
    <row r="81" spans="1:47" s="2" customFormat="1" ht="6.95" customHeight="1" x14ac:dyDescent="0.2">
      <c r="A81" s="24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  <c r="AC81" s="242"/>
      <c r="AD81" s="242"/>
      <c r="AE81" s="242"/>
    </row>
    <row r="82" spans="1:47" s="2" customFormat="1" ht="24.95" customHeight="1" x14ac:dyDescent="0.2">
      <c r="A82" s="242"/>
      <c r="B82" s="31"/>
      <c r="C82" s="22" t="s">
        <v>98</v>
      </c>
      <c r="D82" s="240"/>
      <c r="E82" s="240"/>
      <c r="F82" s="240"/>
      <c r="G82" s="240"/>
      <c r="H82" s="240"/>
      <c r="I82" s="240"/>
      <c r="J82" s="240"/>
      <c r="K82" s="240"/>
      <c r="L82" s="47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242"/>
      <c r="AD82" s="242"/>
      <c r="AE82" s="242"/>
    </row>
    <row r="83" spans="1:47" s="2" customFormat="1" ht="6.95" customHeight="1" x14ac:dyDescent="0.2">
      <c r="A83" s="242"/>
      <c r="B83" s="31"/>
      <c r="C83" s="240"/>
      <c r="D83" s="240"/>
      <c r="E83" s="240"/>
      <c r="F83" s="240"/>
      <c r="G83" s="240"/>
      <c r="H83" s="240"/>
      <c r="I83" s="240"/>
      <c r="J83" s="240"/>
      <c r="K83" s="240"/>
      <c r="L83" s="47"/>
      <c r="S83" s="242"/>
      <c r="T83" s="242"/>
      <c r="U83" s="242"/>
      <c r="V83" s="242"/>
      <c r="W83" s="242"/>
      <c r="X83" s="242"/>
      <c r="Y83" s="242"/>
      <c r="Z83" s="242"/>
      <c r="AA83" s="242"/>
      <c r="AB83" s="242"/>
      <c r="AC83" s="242"/>
      <c r="AD83" s="242"/>
      <c r="AE83" s="242"/>
    </row>
    <row r="84" spans="1:47" s="2" customFormat="1" ht="12" customHeight="1" x14ac:dyDescent="0.2">
      <c r="A84" s="242"/>
      <c r="B84" s="31"/>
      <c r="C84" s="239" t="s">
        <v>14</v>
      </c>
      <c r="D84" s="240"/>
      <c r="E84" s="240"/>
      <c r="F84" s="240"/>
      <c r="G84" s="240"/>
      <c r="H84" s="240"/>
      <c r="I84" s="240"/>
      <c r="J84" s="240"/>
      <c r="K84" s="240"/>
      <c r="L84" s="47"/>
      <c r="S84" s="242"/>
      <c r="T84" s="242"/>
      <c r="U84" s="242"/>
      <c r="V84" s="242"/>
      <c r="W84" s="242"/>
      <c r="X84" s="242"/>
      <c r="Y84" s="242"/>
      <c r="Z84" s="242"/>
      <c r="AA84" s="242"/>
      <c r="AB84" s="242"/>
      <c r="AC84" s="242"/>
      <c r="AD84" s="242"/>
      <c r="AE84" s="242"/>
    </row>
    <row r="85" spans="1:47" s="2" customFormat="1" ht="16.5" customHeight="1" x14ac:dyDescent="0.2">
      <c r="A85" s="242"/>
      <c r="B85" s="31"/>
      <c r="C85" s="240"/>
      <c r="D85" s="240"/>
      <c r="E85" s="361" t="str">
        <f>E7</f>
        <v>Rekonstrukce ul. Alejnikovova, Ostrava - Zábřeh</v>
      </c>
      <c r="F85" s="362"/>
      <c r="G85" s="362"/>
      <c r="H85" s="362"/>
      <c r="I85" s="240"/>
      <c r="J85" s="240"/>
      <c r="K85" s="240"/>
      <c r="L85" s="47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</row>
    <row r="86" spans="1:47" s="2" customFormat="1" ht="12" customHeight="1" x14ac:dyDescent="0.2">
      <c r="A86" s="242"/>
      <c r="B86" s="31"/>
      <c r="C86" s="239" t="s">
        <v>96</v>
      </c>
      <c r="D86" s="240"/>
      <c r="E86" s="240"/>
      <c r="F86" s="240"/>
      <c r="G86" s="240"/>
      <c r="H86" s="240"/>
      <c r="I86" s="240"/>
      <c r="J86" s="240"/>
      <c r="K86" s="240"/>
      <c r="L86" s="47"/>
      <c r="S86" s="242"/>
      <c r="T86" s="242"/>
      <c r="U86" s="242"/>
      <c r="V86" s="242"/>
      <c r="W86" s="242"/>
      <c r="X86" s="242"/>
      <c r="Y86" s="242"/>
      <c r="Z86" s="242"/>
      <c r="AA86" s="242"/>
      <c r="AB86" s="242"/>
      <c r="AC86" s="242"/>
      <c r="AD86" s="242"/>
      <c r="AE86" s="242"/>
    </row>
    <row r="87" spans="1:47" s="2" customFormat="1" ht="16.5" customHeight="1" x14ac:dyDescent="0.2">
      <c r="A87" s="242"/>
      <c r="B87" s="31"/>
      <c r="C87" s="240"/>
      <c r="D87" s="240"/>
      <c r="E87" s="358" t="str">
        <f>E9</f>
        <v>901 - SO 901 - Kontejnerové stání</v>
      </c>
      <c r="F87" s="363"/>
      <c r="G87" s="363"/>
      <c r="H87" s="363"/>
      <c r="I87" s="240"/>
      <c r="J87" s="240"/>
      <c r="K87" s="240"/>
      <c r="L87" s="47"/>
      <c r="S87" s="242"/>
      <c r="T87" s="242"/>
      <c r="U87" s="242"/>
      <c r="V87" s="242"/>
      <c r="W87" s="242"/>
      <c r="X87" s="242"/>
      <c r="Y87" s="242"/>
      <c r="Z87" s="242"/>
      <c r="AA87" s="242"/>
      <c r="AB87" s="242"/>
      <c r="AC87" s="242"/>
      <c r="AD87" s="242"/>
      <c r="AE87" s="242"/>
    </row>
    <row r="88" spans="1:47" s="2" customFormat="1" ht="6.95" customHeight="1" x14ac:dyDescent="0.2">
      <c r="A88" s="242"/>
      <c r="B88" s="31"/>
      <c r="C88" s="240"/>
      <c r="D88" s="240"/>
      <c r="E88" s="240"/>
      <c r="F88" s="240"/>
      <c r="G88" s="240"/>
      <c r="H88" s="240"/>
      <c r="I88" s="240"/>
      <c r="J88" s="240"/>
      <c r="K88" s="240"/>
      <c r="L88" s="47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</row>
    <row r="89" spans="1:47" s="2" customFormat="1" ht="12" customHeight="1" x14ac:dyDescent="0.2">
      <c r="A89" s="242"/>
      <c r="B89" s="31"/>
      <c r="C89" s="239" t="s">
        <v>18</v>
      </c>
      <c r="D89" s="240"/>
      <c r="E89" s="240"/>
      <c r="F89" s="236" t="str">
        <f>F12</f>
        <v xml:space="preserve"> </v>
      </c>
      <c r="G89" s="240"/>
      <c r="H89" s="240"/>
      <c r="I89" s="239" t="s">
        <v>20</v>
      </c>
      <c r="J89" s="238">
        <f>IF(J12="","",J12)</f>
        <v>44105</v>
      </c>
      <c r="K89" s="240"/>
      <c r="L89" s="47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</row>
    <row r="90" spans="1:47" s="2" customFormat="1" ht="6.95" customHeight="1" x14ac:dyDescent="0.2">
      <c r="A90" s="242"/>
      <c r="B90" s="31"/>
      <c r="C90" s="240"/>
      <c r="D90" s="240"/>
      <c r="E90" s="240"/>
      <c r="F90" s="240"/>
      <c r="G90" s="240"/>
      <c r="H90" s="240"/>
      <c r="I90" s="240"/>
      <c r="J90" s="240"/>
      <c r="K90" s="240"/>
      <c r="L90" s="47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/>
      <c r="AE90" s="242"/>
    </row>
    <row r="91" spans="1:47" s="2" customFormat="1" ht="15.2" customHeight="1" x14ac:dyDescent="0.2">
      <c r="A91" s="242"/>
      <c r="B91" s="31"/>
      <c r="C91" s="239" t="s">
        <v>21</v>
      </c>
      <c r="D91" s="240"/>
      <c r="E91" s="240"/>
      <c r="F91" s="236" t="str">
        <f>E15</f>
        <v>Statutární město Ostrava</v>
      </c>
      <c r="G91" s="240"/>
      <c r="H91" s="240"/>
      <c r="I91" s="239" t="s">
        <v>26</v>
      </c>
      <c r="J91" s="235" t="str">
        <f>E21</f>
        <v>Ing. David Klimša</v>
      </c>
      <c r="K91" s="240"/>
      <c r="L91" s="47"/>
      <c r="S91" s="242"/>
      <c r="T91" s="242"/>
      <c r="U91" s="242"/>
      <c r="V91" s="242"/>
      <c r="W91" s="242"/>
      <c r="X91" s="242"/>
      <c r="Y91" s="242"/>
      <c r="Z91" s="242"/>
      <c r="AA91" s="242"/>
      <c r="AB91" s="242"/>
      <c r="AC91" s="242"/>
      <c r="AD91" s="242"/>
      <c r="AE91" s="242"/>
    </row>
    <row r="92" spans="1:47" s="2" customFormat="1" ht="15.2" customHeight="1" x14ac:dyDescent="0.2">
      <c r="A92" s="242"/>
      <c r="B92" s="31"/>
      <c r="C92" s="239" t="s">
        <v>24</v>
      </c>
      <c r="D92" s="240"/>
      <c r="E92" s="240"/>
      <c r="F92" s="236" t="str">
        <f>IF(E18="","",E18)</f>
        <v>dle výběrového řízení</v>
      </c>
      <c r="G92" s="240"/>
      <c r="H92" s="240"/>
      <c r="I92" s="239" t="s">
        <v>29</v>
      </c>
      <c r="J92" s="235" t="str">
        <f>E24</f>
        <v>Ing. David Klimša</v>
      </c>
      <c r="K92" s="240"/>
      <c r="L92" s="47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</row>
    <row r="93" spans="1:47" s="2" customFormat="1" ht="10.35" customHeight="1" x14ac:dyDescent="0.2">
      <c r="A93" s="242"/>
      <c r="B93" s="31"/>
      <c r="C93" s="240"/>
      <c r="D93" s="240"/>
      <c r="E93" s="240"/>
      <c r="F93" s="240"/>
      <c r="G93" s="240"/>
      <c r="H93" s="240"/>
      <c r="I93" s="240"/>
      <c r="J93" s="240"/>
      <c r="K93" s="240"/>
      <c r="L93" s="47"/>
      <c r="S93" s="242"/>
      <c r="T93" s="242"/>
      <c r="U93" s="242"/>
      <c r="V93" s="242"/>
      <c r="W93" s="242"/>
      <c r="X93" s="242"/>
      <c r="Y93" s="242"/>
      <c r="Z93" s="242"/>
      <c r="AA93" s="242"/>
      <c r="AB93" s="242"/>
      <c r="AC93" s="242"/>
      <c r="AD93" s="242"/>
      <c r="AE93" s="242"/>
    </row>
    <row r="94" spans="1:47" s="2" customFormat="1" ht="29.25" customHeight="1" x14ac:dyDescent="0.2">
      <c r="A94" s="242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242"/>
    </row>
    <row r="95" spans="1:47" s="2" customFormat="1" ht="10.35" customHeight="1" x14ac:dyDescent="0.2">
      <c r="A95" s="242"/>
      <c r="B95" s="31"/>
      <c r="C95" s="240"/>
      <c r="D95" s="240"/>
      <c r="E95" s="240"/>
      <c r="F95" s="240"/>
      <c r="G95" s="240"/>
      <c r="H95" s="240"/>
      <c r="I95" s="240"/>
      <c r="J95" s="240"/>
      <c r="K95" s="240"/>
      <c r="L95" s="47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</row>
    <row r="96" spans="1:47" s="2" customFormat="1" ht="22.9" customHeight="1" x14ac:dyDescent="0.2">
      <c r="A96" s="242"/>
      <c r="B96" s="31"/>
      <c r="C96" s="140" t="s">
        <v>101</v>
      </c>
      <c r="D96" s="240"/>
      <c r="E96" s="240"/>
      <c r="F96" s="240"/>
      <c r="G96" s="240"/>
      <c r="H96" s="240"/>
      <c r="I96" s="240"/>
      <c r="J96" s="233">
        <f>J120</f>
        <v>0</v>
      </c>
      <c r="K96" s="240"/>
      <c r="L96" s="47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U96" s="16" t="s">
        <v>102</v>
      </c>
    </row>
    <row r="97" spans="1:31" s="9" customFormat="1" ht="24.95" customHeight="1" x14ac:dyDescent="0.2">
      <c r="B97" s="141"/>
      <c r="C97" s="142"/>
      <c r="D97" s="143" t="s">
        <v>521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220</v>
      </c>
      <c r="E98" s="144"/>
      <c r="F98" s="144"/>
      <c r="G98" s="144"/>
      <c r="H98" s="144"/>
      <c r="I98" s="144"/>
      <c r="J98" s="145">
        <f>J126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104</v>
      </c>
      <c r="E99" s="144"/>
      <c r="F99" s="144"/>
      <c r="G99" s="144"/>
      <c r="H99" s="144"/>
      <c r="I99" s="144"/>
      <c r="J99" s="145">
        <f>J142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222</v>
      </c>
      <c r="E100" s="144"/>
      <c r="F100" s="144"/>
      <c r="G100" s="144"/>
      <c r="H100" s="144"/>
      <c r="I100" s="144"/>
      <c r="J100" s="145">
        <f>J160</f>
        <v>0</v>
      </c>
      <c r="K100" s="142"/>
      <c r="L100" s="146"/>
    </row>
    <row r="101" spans="1:31" s="2" customFormat="1" ht="21.75" customHeight="1" x14ac:dyDescent="0.2">
      <c r="A101" s="242"/>
      <c r="B101" s="31"/>
      <c r="C101" s="240"/>
      <c r="D101" s="240"/>
      <c r="E101" s="240"/>
      <c r="F101" s="240"/>
      <c r="G101" s="240"/>
      <c r="H101" s="240"/>
      <c r="I101" s="240"/>
      <c r="J101" s="240"/>
      <c r="K101" s="240"/>
      <c r="L101" s="47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242"/>
      <c r="AD101" s="242"/>
      <c r="AE101" s="242"/>
    </row>
    <row r="102" spans="1:31" s="2" customFormat="1" ht="6.95" customHeight="1" x14ac:dyDescent="0.2">
      <c r="A102" s="242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242"/>
      <c r="AD102" s="242"/>
      <c r="AE102" s="242"/>
    </row>
    <row r="106" spans="1:31" s="2" customFormat="1" ht="6.95" customHeight="1" x14ac:dyDescent="0.2">
      <c r="A106" s="24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242"/>
      <c r="T106" s="242"/>
      <c r="U106" s="242"/>
      <c r="V106" s="242"/>
      <c r="W106" s="242"/>
      <c r="X106" s="242"/>
      <c r="Y106" s="242"/>
      <c r="Z106" s="242"/>
      <c r="AA106" s="242"/>
      <c r="AB106" s="242"/>
      <c r="AC106" s="242"/>
      <c r="AD106" s="242"/>
      <c r="AE106" s="242"/>
    </row>
    <row r="107" spans="1:31" s="2" customFormat="1" ht="24.95" customHeight="1" x14ac:dyDescent="0.2">
      <c r="A107" s="242"/>
      <c r="B107" s="31"/>
      <c r="C107" s="22" t="s">
        <v>106</v>
      </c>
      <c r="D107" s="240"/>
      <c r="E107" s="240"/>
      <c r="F107" s="240"/>
      <c r="G107" s="240"/>
      <c r="H107" s="240"/>
      <c r="I107" s="240"/>
      <c r="J107" s="240"/>
      <c r="K107" s="240"/>
      <c r="L107" s="47"/>
      <c r="S107" s="242"/>
      <c r="T107" s="242"/>
      <c r="U107" s="242"/>
      <c r="V107" s="242"/>
      <c r="W107" s="242"/>
      <c r="X107" s="242"/>
      <c r="Y107" s="242"/>
      <c r="Z107" s="242"/>
      <c r="AA107" s="242"/>
      <c r="AB107" s="242"/>
      <c r="AC107" s="242"/>
      <c r="AD107" s="242"/>
      <c r="AE107" s="242"/>
    </row>
    <row r="108" spans="1:31" s="2" customFormat="1" ht="6.95" customHeight="1" x14ac:dyDescent="0.2">
      <c r="A108" s="242"/>
      <c r="B108" s="31"/>
      <c r="C108" s="240"/>
      <c r="D108" s="240"/>
      <c r="E108" s="240"/>
      <c r="F108" s="240"/>
      <c r="G108" s="240"/>
      <c r="H108" s="240"/>
      <c r="I108" s="240"/>
      <c r="J108" s="240"/>
      <c r="K108" s="240"/>
      <c r="L108" s="47"/>
      <c r="S108" s="242"/>
      <c r="T108" s="242"/>
      <c r="U108" s="242"/>
      <c r="V108" s="242"/>
      <c r="W108" s="242"/>
      <c r="X108" s="242"/>
      <c r="Y108" s="242"/>
      <c r="Z108" s="242"/>
      <c r="AA108" s="242"/>
      <c r="AB108" s="242"/>
      <c r="AC108" s="242"/>
      <c r="AD108" s="242"/>
      <c r="AE108" s="242"/>
    </row>
    <row r="109" spans="1:31" s="2" customFormat="1" ht="12" customHeight="1" x14ac:dyDescent="0.2">
      <c r="A109" s="242"/>
      <c r="B109" s="31"/>
      <c r="C109" s="239" t="s">
        <v>14</v>
      </c>
      <c r="D109" s="240"/>
      <c r="E109" s="240"/>
      <c r="F109" s="240"/>
      <c r="G109" s="240"/>
      <c r="H109" s="240"/>
      <c r="I109" s="240"/>
      <c r="J109" s="240"/>
      <c r="K109" s="240"/>
      <c r="L109" s="47"/>
      <c r="S109" s="242"/>
      <c r="T109" s="242"/>
      <c r="U109" s="242"/>
      <c r="V109" s="242"/>
      <c r="W109" s="242"/>
      <c r="X109" s="242"/>
      <c r="Y109" s="242"/>
      <c r="Z109" s="242"/>
      <c r="AA109" s="242"/>
      <c r="AB109" s="242"/>
      <c r="AC109" s="242"/>
      <c r="AD109" s="242"/>
      <c r="AE109" s="242"/>
    </row>
    <row r="110" spans="1:31" s="2" customFormat="1" ht="16.5" customHeight="1" x14ac:dyDescent="0.2">
      <c r="A110" s="242"/>
      <c r="B110" s="31"/>
      <c r="C110" s="240"/>
      <c r="D110" s="240"/>
      <c r="E110" s="361" t="str">
        <f>E7</f>
        <v>Rekonstrukce ul. Alejnikovova, Ostrava - Zábřeh</v>
      </c>
      <c r="F110" s="362"/>
      <c r="G110" s="362"/>
      <c r="H110" s="362"/>
      <c r="I110" s="240"/>
      <c r="J110" s="240"/>
      <c r="K110" s="240"/>
      <c r="L110" s="47"/>
      <c r="S110" s="242"/>
      <c r="T110" s="242"/>
      <c r="U110" s="242"/>
      <c r="V110" s="242"/>
      <c r="W110" s="242"/>
      <c r="X110" s="242"/>
      <c r="Y110" s="242"/>
      <c r="Z110" s="242"/>
      <c r="AA110" s="242"/>
      <c r="AB110" s="242"/>
      <c r="AC110" s="242"/>
      <c r="AD110" s="242"/>
      <c r="AE110" s="242"/>
    </row>
    <row r="111" spans="1:31" s="2" customFormat="1" ht="12" customHeight="1" x14ac:dyDescent="0.2">
      <c r="A111" s="242"/>
      <c r="B111" s="31"/>
      <c r="C111" s="239" t="s">
        <v>96</v>
      </c>
      <c r="D111" s="240"/>
      <c r="E111" s="240"/>
      <c r="F111" s="240"/>
      <c r="G111" s="240"/>
      <c r="H111" s="240"/>
      <c r="I111" s="240"/>
      <c r="J111" s="240"/>
      <c r="K111" s="240"/>
      <c r="L111" s="47"/>
      <c r="S111" s="242"/>
      <c r="T111" s="242"/>
      <c r="U111" s="242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</row>
    <row r="112" spans="1:31" s="2" customFormat="1" ht="16.5" customHeight="1" x14ac:dyDescent="0.2">
      <c r="A112" s="242"/>
      <c r="B112" s="31"/>
      <c r="C112" s="240"/>
      <c r="D112" s="240"/>
      <c r="E112" s="358" t="str">
        <f>E9</f>
        <v>901 - SO 901 - Kontejnerové stání</v>
      </c>
      <c r="F112" s="363"/>
      <c r="G112" s="363"/>
      <c r="H112" s="363"/>
      <c r="I112" s="240"/>
      <c r="J112" s="240"/>
      <c r="K112" s="240"/>
      <c r="L112" s="47"/>
      <c r="S112" s="242"/>
      <c r="T112" s="242"/>
      <c r="U112" s="242"/>
      <c r="V112" s="242"/>
      <c r="W112" s="242"/>
      <c r="X112" s="242"/>
      <c r="Y112" s="242"/>
      <c r="Z112" s="242"/>
      <c r="AA112" s="242"/>
      <c r="AB112" s="242"/>
      <c r="AC112" s="242"/>
      <c r="AD112" s="242"/>
      <c r="AE112" s="242"/>
    </row>
    <row r="113" spans="1:65" s="2" customFormat="1" ht="6.95" customHeight="1" x14ac:dyDescent="0.2">
      <c r="A113" s="242"/>
      <c r="B113" s="31"/>
      <c r="C113" s="240"/>
      <c r="D113" s="240"/>
      <c r="E113" s="240"/>
      <c r="F113" s="240"/>
      <c r="G113" s="240"/>
      <c r="H113" s="240"/>
      <c r="I113" s="240"/>
      <c r="J113" s="240"/>
      <c r="K113" s="240"/>
      <c r="L113" s="47"/>
      <c r="S113" s="242"/>
      <c r="T113" s="242"/>
      <c r="U113" s="242"/>
      <c r="V113" s="242"/>
      <c r="W113" s="242"/>
      <c r="X113" s="242"/>
      <c r="Y113" s="242"/>
      <c r="Z113" s="242"/>
      <c r="AA113" s="242"/>
      <c r="AB113" s="242"/>
      <c r="AC113" s="242"/>
      <c r="AD113" s="242"/>
      <c r="AE113" s="242"/>
    </row>
    <row r="114" spans="1:65" s="2" customFormat="1" ht="12" customHeight="1" x14ac:dyDescent="0.2">
      <c r="A114" s="242"/>
      <c r="B114" s="31"/>
      <c r="C114" s="239" t="s">
        <v>18</v>
      </c>
      <c r="D114" s="240"/>
      <c r="E114" s="240"/>
      <c r="F114" s="236" t="str">
        <f>F12</f>
        <v xml:space="preserve"> </v>
      </c>
      <c r="G114" s="240"/>
      <c r="H114" s="240"/>
      <c r="I114" s="239" t="s">
        <v>20</v>
      </c>
      <c r="J114" s="238">
        <f>IF(J12="","",J12)</f>
        <v>44105</v>
      </c>
      <c r="K114" s="240"/>
      <c r="L114" s="47"/>
      <c r="S114" s="242"/>
      <c r="T114" s="242"/>
      <c r="U114" s="242"/>
      <c r="V114" s="242"/>
      <c r="W114" s="242"/>
      <c r="X114" s="242"/>
      <c r="Y114" s="242"/>
      <c r="Z114" s="242"/>
      <c r="AA114" s="242"/>
      <c r="AB114" s="242"/>
      <c r="AC114" s="242"/>
      <c r="AD114" s="242"/>
      <c r="AE114" s="242"/>
    </row>
    <row r="115" spans="1:65" s="2" customFormat="1" ht="6.95" customHeight="1" x14ac:dyDescent="0.2">
      <c r="A115" s="242"/>
      <c r="B115" s="31"/>
      <c r="C115" s="240"/>
      <c r="D115" s="240"/>
      <c r="E115" s="240"/>
      <c r="F115" s="240"/>
      <c r="G115" s="240"/>
      <c r="H115" s="240"/>
      <c r="I115" s="240"/>
      <c r="J115" s="240"/>
      <c r="K115" s="240"/>
      <c r="L115" s="47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</row>
    <row r="116" spans="1:65" s="2" customFormat="1" ht="15.2" customHeight="1" x14ac:dyDescent="0.2">
      <c r="A116" s="242"/>
      <c r="B116" s="31"/>
      <c r="C116" s="239" t="s">
        <v>21</v>
      </c>
      <c r="D116" s="240"/>
      <c r="E116" s="240"/>
      <c r="F116" s="236" t="str">
        <f>E15</f>
        <v>Statutární město Ostrava</v>
      </c>
      <c r="G116" s="240"/>
      <c r="H116" s="240"/>
      <c r="I116" s="239" t="s">
        <v>26</v>
      </c>
      <c r="J116" s="235" t="str">
        <f>E21</f>
        <v>Ing. David Klimša</v>
      </c>
      <c r="K116" s="240"/>
      <c r="L116" s="47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</row>
    <row r="117" spans="1:65" s="2" customFormat="1" ht="15.2" customHeight="1" x14ac:dyDescent="0.2">
      <c r="A117" s="242"/>
      <c r="B117" s="31"/>
      <c r="C117" s="239" t="s">
        <v>24</v>
      </c>
      <c r="D117" s="240"/>
      <c r="E117" s="240"/>
      <c r="F117" s="236" t="str">
        <f>IF(E18="","",E18)</f>
        <v>dle výběrového řízení</v>
      </c>
      <c r="G117" s="240"/>
      <c r="H117" s="240"/>
      <c r="I117" s="239" t="s">
        <v>29</v>
      </c>
      <c r="J117" s="235" t="str">
        <f>E24</f>
        <v>Ing. David Klimša</v>
      </c>
      <c r="K117" s="240"/>
      <c r="L117" s="47"/>
      <c r="S117" s="242"/>
      <c r="T117" s="242"/>
      <c r="U117" s="242"/>
      <c r="V117" s="242"/>
      <c r="W117" s="242"/>
      <c r="X117" s="242"/>
      <c r="Y117" s="242"/>
      <c r="Z117" s="242"/>
      <c r="AA117" s="242"/>
      <c r="AB117" s="242"/>
      <c r="AC117" s="242"/>
      <c r="AD117" s="242"/>
      <c r="AE117" s="242"/>
    </row>
    <row r="118" spans="1:65" s="2" customFormat="1" ht="10.35" customHeight="1" x14ac:dyDescent="0.2">
      <c r="A118" s="242"/>
      <c r="B118" s="31"/>
      <c r="C118" s="240"/>
      <c r="D118" s="240"/>
      <c r="E118" s="240"/>
      <c r="F118" s="240"/>
      <c r="G118" s="240"/>
      <c r="H118" s="240"/>
      <c r="I118" s="240"/>
      <c r="J118" s="240"/>
      <c r="K118" s="240"/>
      <c r="L118" s="47"/>
      <c r="S118" s="242"/>
      <c r="T118" s="242"/>
      <c r="U118" s="242"/>
      <c r="V118" s="242"/>
      <c r="W118" s="242"/>
      <c r="X118" s="242"/>
      <c r="Y118" s="242"/>
      <c r="Z118" s="242"/>
      <c r="AA118" s="242"/>
      <c r="AB118" s="242"/>
      <c r="AC118" s="242"/>
      <c r="AD118" s="242"/>
      <c r="AE118" s="242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242"/>
      <c r="B120" s="31"/>
      <c r="C120" s="78" t="s">
        <v>118</v>
      </c>
      <c r="D120" s="240"/>
      <c r="E120" s="240"/>
      <c r="F120" s="240"/>
      <c r="G120" s="240"/>
      <c r="H120" s="240"/>
      <c r="I120" s="240"/>
      <c r="J120" s="153">
        <f>BK120</f>
        <v>0</v>
      </c>
      <c r="K120" s="240"/>
      <c r="L120" s="35"/>
      <c r="M120" s="376"/>
      <c r="N120" s="154"/>
      <c r="O120" s="75"/>
      <c r="P120" s="155">
        <f>P121+P126+P142+P160</f>
        <v>38.393050000000002</v>
      </c>
      <c r="Q120" s="75"/>
      <c r="R120" s="155">
        <f>R121+R126+R142+R160</f>
        <v>12.015794</v>
      </c>
      <c r="S120" s="75"/>
      <c r="T120" s="156">
        <f>T121+T126+T142+T160</f>
        <v>0</v>
      </c>
      <c r="U120" s="242"/>
      <c r="V120" s="242"/>
      <c r="W120" s="242"/>
      <c r="X120" s="242"/>
      <c r="Y120" s="242"/>
      <c r="Z120" s="242"/>
      <c r="AA120" s="242"/>
      <c r="AB120" s="242"/>
      <c r="AC120" s="242"/>
      <c r="AD120" s="242"/>
      <c r="AE120" s="242"/>
      <c r="AT120" s="16" t="s">
        <v>71</v>
      </c>
      <c r="AU120" s="16" t="s">
        <v>102</v>
      </c>
      <c r="BK120" s="157">
        <f>BK121+BK126+BK142+BK160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80</v>
      </c>
      <c r="F121" s="161" t="s">
        <v>522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SUM(P122:P125)</f>
        <v>0.46799999999999997</v>
      </c>
      <c r="Q121" s="164"/>
      <c r="R121" s="165">
        <f>SUM(R122:R125)</f>
        <v>0</v>
      </c>
      <c r="S121" s="164"/>
      <c r="T121" s="166">
        <f>SUM(T122:T125)</f>
        <v>0</v>
      </c>
      <c r="AR121" s="167" t="s">
        <v>80</v>
      </c>
      <c r="AT121" s="168" t="s">
        <v>71</v>
      </c>
      <c r="AU121" s="168" t="s">
        <v>72</v>
      </c>
      <c r="AY121" s="167" t="s">
        <v>120</v>
      </c>
      <c r="BK121" s="169">
        <f>SUM(BK122:BK125)</f>
        <v>0</v>
      </c>
    </row>
    <row r="122" spans="1:65" s="2" customFormat="1" ht="16.5" customHeight="1" x14ac:dyDescent="0.2">
      <c r="A122" s="242"/>
      <c r="B122" s="31"/>
      <c r="C122" s="170">
        <v>1</v>
      </c>
      <c r="D122" s="170" t="s">
        <v>121</v>
      </c>
      <c r="E122" s="171" t="s">
        <v>227</v>
      </c>
      <c r="F122" s="172" t="s">
        <v>228</v>
      </c>
      <c r="G122" s="173" t="s">
        <v>122</v>
      </c>
      <c r="H122" s="174">
        <v>26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1.7999999999999999E-2</v>
      </c>
      <c r="P122" s="177">
        <f>O122*H122</f>
        <v>0.46799999999999997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242"/>
      <c r="V122" s="242"/>
      <c r="W122" s="242"/>
      <c r="X122" s="242"/>
      <c r="Y122" s="242"/>
      <c r="Z122" s="242"/>
      <c r="AA122" s="242"/>
      <c r="AB122" s="242"/>
      <c r="AC122" s="242"/>
      <c r="AD122" s="242"/>
      <c r="AE122" s="242"/>
      <c r="AR122" s="179" t="s">
        <v>124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124</v>
      </c>
      <c r="BM122" s="179" t="s">
        <v>229</v>
      </c>
    </row>
    <row r="123" spans="1:65" s="13" customFormat="1" x14ac:dyDescent="0.2">
      <c r="B123" s="190"/>
      <c r="C123" s="191"/>
      <c r="D123" s="183" t="s">
        <v>125</v>
      </c>
      <c r="E123" s="192" t="s">
        <v>1</v>
      </c>
      <c r="F123" s="193" t="s">
        <v>507</v>
      </c>
      <c r="G123" s="191"/>
      <c r="H123" s="194">
        <v>13</v>
      </c>
      <c r="I123" s="370"/>
      <c r="J123" s="191"/>
      <c r="K123" s="191"/>
      <c r="L123" s="195"/>
      <c r="M123" s="379"/>
      <c r="N123" s="196"/>
      <c r="O123" s="196"/>
      <c r="P123" s="196"/>
      <c r="Q123" s="196"/>
      <c r="R123" s="196"/>
      <c r="S123" s="196"/>
      <c r="T123" s="197"/>
      <c r="AT123" s="198" t="s">
        <v>125</v>
      </c>
      <c r="AU123" s="198" t="s">
        <v>80</v>
      </c>
      <c r="AV123" s="13" t="s">
        <v>82</v>
      </c>
      <c r="AW123" s="13" t="s">
        <v>28</v>
      </c>
      <c r="AX123" s="13" t="s">
        <v>72</v>
      </c>
      <c r="AY123" s="198" t="s">
        <v>120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93" t="s">
        <v>508</v>
      </c>
      <c r="G124" s="191"/>
      <c r="H124" s="194">
        <v>13</v>
      </c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72</v>
      </c>
      <c r="AY124" s="198" t="s">
        <v>120</v>
      </c>
    </row>
    <row r="125" spans="1:65" s="14" customFormat="1" x14ac:dyDescent="0.2">
      <c r="B125" s="199"/>
      <c r="C125" s="200"/>
      <c r="D125" s="183" t="s">
        <v>125</v>
      </c>
      <c r="E125" s="201" t="s">
        <v>1</v>
      </c>
      <c r="F125" s="202" t="s">
        <v>131</v>
      </c>
      <c r="G125" s="200"/>
      <c r="H125" s="203">
        <v>26</v>
      </c>
      <c r="I125" s="371"/>
      <c r="J125" s="200"/>
      <c r="K125" s="200"/>
      <c r="L125" s="204"/>
      <c r="M125" s="380"/>
      <c r="N125" s="205"/>
      <c r="O125" s="205"/>
      <c r="P125" s="205"/>
      <c r="Q125" s="205"/>
      <c r="R125" s="205"/>
      <c r="S125" s="205"/>
      <c r="T125" s="206"/>
      <c r="AT125" s="207" t="s">
        <v>125</v>
      </c>
      <c r="AU125" s="207" t="s">
        <v>80</v>
      </c>
      <c r="AV125" s="14" t="s">
        <v>124</v>
      </c>
      <c r="AW125" s="14" t="s">
        <v>28</v>
      </c>
      <c r="AX125" s="14" t="s">
        <v>80</v>
      </c>
      <c r="AY125" s="207" t="s">
        <v>120</v>
      </c>
    </row>
    <row r="126" spans="1:65" s="11" customFormat="1" ht="25.9" customHeight="1" x14ac:dyDescent="0.2">
      <c r="B126" s="158"/>
      <c r="C126" s="159"/>
      <c r="D126" s="160" t="s">
        <v>71</v>
      </c>
      <c r="E126" s="161" t="s">
        <v>135</v>
      </c>
      <c r="F126" s="161" t="s">
        <v>235</v>
      </c>
      <c r="G126" s="159"/>
      <c r="H126" s="159"/>
      <c r="I126" s="372"/>
      <c r="J126" s="162">
        <f>BK126</f>
        <v>0</v>
      </c>
      <c r="K126" s="159"/>
      <c r="L126" s="163"/>
      <c r="M126" s="377"/>
      <c r="N126" s="164"/>
      <c r="O126" s="164"/>
      <c r="P126" s="165">
        <f>SUM(P127:P140)</f>
        <v>14.481999999999999</v>
      </c>
      <c r="Q126" s="164"/>
      <c r="R126" s="165">
        <f>SUM(R127:R140)</f>
        <v>6.8122600000000002</v>
      </c>
      <c r="S126" s="164"/>
      <c r="T126" s="166">
        <f>SUM(T127:T140)</f>
        <v>0</v>
      </c>
      <c r="AR126" s="167" t="s">
        <v>80</v>
      </c>
      <c r="AT126" s="168" t="s">
        <v>71</v>
      </c>
      <c r="AU126" s="168" t="s">
        <v>72</v>
      </c>
      <c r="AY126" s="167" t="s">
        <v>120</v>
      </c>
      <c r="BK126" s="169">
        <f>SUM(BK127:BK140)</f>
        <v>0</v>
      </c>
    </row>
    <row r="127" spans="1:65" s="2" customFormat="1" ht="16.5" customHeight="1" x14ac:dyDescent="0.2">
      <c r="A127" s="242"/>
      <c r="B127" s="31"/>
      <c r="C127" s="170">
        <v>2</v>
      </c>
      <c r="D127" s="170" t="s">
        <v>121</v>
      </c>
      <c r="E127" s="171" t="s">
        <v>510</v>
      </c>
      <c r="F127" s="172" t="s">
        <v>509</v>
      </c>
      <c r="G127" s="173" t="s">
        <v>122</v>
      </c>
      <c r="H127" s="174">
        <v>26</v>
      </c>
      <c r="I127" s="374">
        <v>0</v>
      </c>
      <c r="J127" s="175">
        <f>ROUND(I127*H127,2)</f>
        <v>0</v>
      </c>
      <c r="K127" s="172" t="s">
        <v>123</v>
      </c>
      <c r="L127" s="35"/>
      <c r="M127" s="381" t="s">
        <v>1</v>
      </c>
      <c r="N127" s="176" t="s">
        <v>37</v>
      </c>
      <c r="O127" s="177">
        <v>2.5999999999999999E-2</v>
      </c>
      <c r="P127" s="177">
        <f>O127*H127</f>
        <v>0.67599999999999993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242"/>
      <c r="V127" s="242"/>
      <c r="W127" s="242"/>
      <c r="X127" s="242"/>
      <c r="Y127" s="242"/>
      <c r="Z127" s="242"/>
      <c r="AA127" s="242"/>
      <c r="AB127" s="242"/>
      <c r="AC127" s="242"/>
      <c r="AD127" s="242"/>
      <c r="AE127" s="242"/>
      <c r="AR127" s="179" t="s">
        <v>124</v>
      </c>
      <c r="AT127" s="179" t="s">
        <v>121</v>
      </c>
      <c r="AU127" s="179" t="s">
        <v>80</v>
      </c>
      <c r="AY127" s="16" t="s">
        <v>120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6" t="s">
        <v>80</v>
      </c>
      <c r="BK127" s="180">
        <f>ROUND(I127*H127,2)</f>
        <v>0</v>
      </c>
      <c r="BL127" s="16" t="s">
        <v>124</v>
      </c>
      <c r="BM127" s="179" t="s">
        <v>238</v>
      </c>
    </row>
    <row r="128" spans="1:65" s="13" customFormat="1" x14ac:dyDescent="0.2">
      <c r="B128" s="190"/>
      <c r="C128" s="191"/>
      <c r="D128" s="183" t="s">
        <v>125</v>
      </c>
      <c r="E128" s="192" t="s">
        <v>1</v>
      </c>
      <c r="F128" s="185" t="s">
        <v>511</v>
      </c>
      <c r="G128" s="191"/>
      <c r="H128" s="194">
        <v>26</v>
      </c>
      <c r="I128" s="370"/>
      <c r="J128" s="191"/>
      <c r="K128" s="191"/>
      <c r="L128" s="195"/>
      <c r="M128" s="379"/>
      <c r="N128" s="196"/>
      <c r="O128" s="196"/>
      <c r="P128" s="196"/>
      <c r="Q128" s="196"/>
      <c r="R128" s="196"/>
      <c r="S128" s="196"/>
      <c r="T128" s="197"/>
      <c r="AT128" s="198" t="s">
        <v>125</v>
      </c>
      <c r="AU128" s="198" t="s">
        <v>80</v>
      </c>
      <c r="AV128" s="13" t="s">
        <v>82</v>
      </c>
      <c r="AW128" s="13" t="s">
        <v>28</v>
      </c>
      <c r="AX128" s="13" t="s">
        <v>72</v>
      </c>
      <c r="AY128" s="198" t="s">
        <v>120</v>
      </c>
    </row>
    <row r="129" spans="1:65" s="2" customFormat="1" ht="16.5" customHeight="1" x14ac:dyDescent="0.2">
      <c r="A129" s="250"/>
      <c r="B129" s="31"/>
      <c r="C129" s="170">
        <v>3</v>
      </c>
      <c r="D129" s="170" t="s">
        <v>121</v>
      </c>
      <c r="E129" s="171" t="s">
        <v>334</v>
      </c>
      <c r="F129" s="172" t="s">
        <v>335</v>
      </c>
      <c r="G129" s="173" t="s">
        <v>122</v>
      </c>
      <c r="H129" s="174">
        <v>26</v>
      </c>
      <c r="I129" s="374">
        <v>0</v>
      </c>
      <c r="J129" s="175">
        <f>ROUND(I129*H129,2)</f>
        <v>0</v>
      </c>
      <c r="K129" s="172" t="s">
        <v>123</v>
      </c>
      <c r="L129" s="35"/>
      <c r="M129" s="381" t="s">
        <v>1</v>
      </c>
      <c r="N129" s="176" t="s">
        <v>37</v>
      </c>
      <c r="O129" s="177">
        <v>3.1E-2</v>
      </c>
      <c r="P129" s="177">
        <f>O129*H129</f>
        <v>0.80600000000000005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250"/>
      <c r="V129" s="250"/>
      <c r="W129" s="250"/>
      <c r="X129" s="250"/>
      <c r="Y129" s="250"/>
      <c r="Z129" s="250"/>
      <c r="AA129" s="250"/>
      <c r="AB129" s="250"/>
      <c r="AC129" s="250"/>
      <c r="AD129" s="250"/>
      <c r="AE129" s="250"/>
      <c r="AR129" s="179" t="s">
        <v>124</v>
      </c>
      <c r="AT129" s="179" t="s">
        <v>121</v>
      </c>
      <c r="AU129" s="179" t="s">
        <v>80</v>
      </c>
      <c r="AY129" s="16" t="s">
        <v>120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6" t="s">
        <v>80</v>
      </c>
      <c r="BK129" s="180">
        <f>ROUND(I129*H129,2)</f>
        <v>0</v>
      </c>
      <c r="BL129" s="16" t="s">
        <v>124</v>
      </c>
      <c r="BM129" s="179" t="s">
        <v>336</v>
      </c>
    </row>
    <row r="130" spans="1:65" s="13" customFormat="1" x14ac:dyDescent="0.2">
      <c r="B130" s="190"/>
      <c r="C130" s="191"/>
      <c r="D130" s="183" t="s">
        <v>125</v>
      </c>
      <c r="E130" s="192" t="s">
        <v>1</v>
      </c>
      <c r="F130" s="193" t="s">
        <v>507</v>
      </c>
      <c r="G130" s="191"/>
      <c r="H130" s="194">
        <v>13</v>
      </c>
      <c r="I130" s="370"/>
      <c r="J130" s="191"/>
      <c r="K130" s="191"/>
      <c r="L130" s="195"/>
      <c r="M130" s="379"/>
      <c r="N130" s="196"/>
      <c r="O130" s="196"/>
      <c r="P130" s="196"/>
      <c r="Q130" s="196"/>
      <c r="R130" s="196"/>
      <c r="S130" s="196"/>
      <c r="T130" s="197"/>
      <c r="AT130" s="198" t="s">
        <v>125</v>
      </c>
      <c r="AU130" s="198" t="s">
        <v>80</v>
      </c>
      <c r="AV130" s="13" t="s">
        <v>82</v>
      </c>
      <c r="AW130" s="13" t="s">
        <v>28</v>
      </c>
      <c r="AX130" s="13" t="s">
        <v>72</v>
      </c>
      <c r="AY130" s="198" t="s">
        <v>120</v>
      </c>
    </row>
    <row r="131" spans="1:65" s="13" customFormat="1" x14ac:dyDescent="0.2">
      <c r="B131" s="190"/>
      <c r="C131" s="191"/>
      <c r="D131" s="183" t="s">
        <v>125</v>
      </c>
      <c r="E131" s="192" t="s">
        <v>1</v>
      </c>
      <c r="F131" s="193" t="s">
        <v>508</v>
      </c>
      <c r="G131" s="191"/>
      <c r="H131" s="194">
        <v>13</v>
      </c>
      <c r="I131" s="370"/>
      <c r="J131" s="191"/>
      <c r="K131" s="191"/>
      <c r="L131" s="195"/>
      <c r="M131" s="379"/>
      <c r="N131" s="196"/>
      <c r="O131" s="196"/>
      <c r="P131" s="196"/>
      <c r="Q131" s="196"/>
      <c r="R131" s="196"/>
      <c r="S131" s="196"/>
      <c r="T131" s="197"/>
      <c r="AT131" s="198" t="s">
        <v>125</v>
      </c>
      <c r="AU131" s="198" t="s">
        <v>80</v>
      </c>
      <c r="AV131" s="13" t="s">
        <v>82</v>
      </c>
      <c r="AW131" s="13" t="s">
        <v>28</v>
      </c>
      <c r="AX131" s="13" t="s">
        <v>72</v>
      </c>
      <c r="AY131" s="198" t="s">
        <v>120</v>
      </c>
    </row>
    <row r="132" spans="1:65" s="14" customFormat="1" x14ac:dyDescent="0.2">
      <c r="B132" s="199"/>
      <c r="C132" s="200"/>
      <c r="D132" s="183" t="s">
        <v>125</v>
      </c>
      <c r="E132" s="201" t="s">
        <v>1</v>
      </c>
      <c r="F132" s="202" t="s">
        <v>131</v>
      </c>
      <c r="G132" s="200"/>
      <c r="H132" s="203">
        <v>26</v>
      </c>
      <c r="I132" s="371"/>
      <c r="J132" s="200"/>
      <c r="K132" s="200"/>
      <c r="L132" s="204"/>
      <c r="M132" s="380"/>
      <c r="N132" s="205"/>
      <c r="O132" s="205"/>
      <c r="P132" s="205"/>
      <c r="Q132" s="205"/>
      <c r="R132" s="205"/>
      <c r="S132" s="205"/>
      <c r="T132" s="206"/>
      <c r="AT132" s="207" t="s">
        <v>125</v>
      </c>
      <c r="AU132" s="207" t="s">
        <v>80</v>
      </c>
      <c r="AV132" s="14" t="s">
        <v>124</v>
      </c>
      <c r="AW132" s="14" t="s">
        <v>28</v>
      </c>
      <c r="AX132" s="14" t="s">
        <v>80</v>
      </c>
      <c r="AY132" s="207" t="s">
        <v>120</v>
      </c>
    </row>
    <row r="133" spans="1:65" s="2" customFormat="1" ht="36" customHeight="1" x14ac:dyDescent="0.2">
      <c r="A133" s="242"/>
      <c r="B133" s="31"/>
      <c r="C133" s="170">
        <v>4</v>
      </c>
      <c r="D133" s="170" t="s">
        <v>121</v>
      </c>
      <c r="E133" s="171" t="s">
        <v>513</v>
      </c>
      <c r="F133" s="172" t="s">
        <v>512</v>
      </c>
      <c r="G133" s="173" t="s">
        <v>122</v>
      </c>
      <c r="H133" s="174">
        <v>26</v>
      </c>
      <c r="I133" s="374">
        <v>0</v>
      </c>
      <c r="J133" s="175">
        <f>ROUND(I133*H133,2)</f>
        <v>0</v>
      </c>
      <c r="K133" s="172" t="s">
        <v>123</v>
      </c>
      <c r="L133" s="35"/>
      <c r="M133" s="381" t="s">
        <v>1</v>
      </c>
      <c r="N133" s="176" t="s">
        <v>37</v>
      </c>
      <c r="O133" s="177">
        <v>0.5</v>
      </c>
      <c r="P133" s="177">
        <f>O133*H133</f>
        <v>13</v>
      </c>
      <c r="Q133" s="177">
        <v>8.4250000000000005E-2</v>
      </c>
      <c r="R133" s="177">
        <f>Q133*H133</f>
        <v>2.1905000000000001</v>
      </c>
      <c r="S133" s="177">
        <v>0</v>
      </c>
      <c r="T133" s="178">
        <f>S133*H133</f>
        <v>0</v>
      </c>
      <c r="U133" s="242"/>
      <c r="V133" s="242"/>
      <c r="W133" s="242"/>
      <c r="X133" s="242"/>
      <c r="Y133" s="242"/>
      <c r="Z133" s="242"/>
      <c r="AA133" s="242"/>
      <c r="AB133" s="242"/>
      <c r="AC133" s="242"/>
      <c r="AD133" s="242"/>
      <c r="AE133" s="242"/>
      <c r="AR133" s="179" t="s">
        <v>124</v>
      </c>
      <c r="AT133" s="179" t="s">
        <v>121</v>
      </c>
      <c r="AU133" s="179" t="s">
        <v>80</v>
      </c>
      <c r="AY133" s="16" t="s">
        <v>120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6" t="s">
        <v>80</v>
      </c>
      <c r="BK133" s="180">
        <f>ROUND(I133*H133,2)</f>
        <v>0</v>
      </c>
      <c r="BL133" s="16" t="s">
        <v>124</v>
      </c>
      <c r="BM133" s="179" t="s">
        <v>248</v>
      </c>
    </row>
    <row r="134" spans="1:65" s="13" customFormat="1" x14ac:dyDescent="0.2">
      <c r="B134" s="190"/>
      <c r="C134" s="191"/>
      <c r="D134" s="183" t="s">
        <v>125</v>
      </c>
      <c r="E134" s="192" t="s">
        <v>1</v>
      </c>
      <c r="F134" s="193" t="s">
        <v>507</v>
      </c>
      <c r="G134" s="191"/>
      <c r="H134" s="194">
        <v>13</v>
      </c>
      <c r="I134" s="370"/>
      <c r="J134" s="191"/>
      <c r="K134" s="191"/>
      <c r="L134" s="195"/>
      <c r="M134" s="379"/>
      <c r="N134" s="196"/>
      <c r="O134" s="196"/>
      <c r="P134" s="196"/>
      <c r="Q134" s="196"/>
      <c r="R134" s="196"/>
      <c r="S134" s="196"/>
      <c r="T134" s="197"/>
      <c r="AT134" s="198" t="s">
        <v>125</v>
      </c>
      <c r="AU134" s="198" t="s">
        <v>80</v>
      </c>
      <c r="AV134" s="13" t="s">
        <v>82</v>
      </c>
      <c r="AW134" s="13" t="s">
        <v>28</v>
      </c>
      <c r="AX134" s="13" t="s">
        <v>72</v>
      </c>
      <c r="AY134" s="198" t="s">
        <v>120</v>
      </c>
    </row>
    <row r="135" spans="1:65" s="13" customFormat="1" x14ac:dyDescent="0.2">
      <c r="B135" s="190"/>
      <c r="C135" s="191"/>
      <c r="D135" s="183" t="s">
        <v>125</v>
      </c>
      <c r="E135" s="192" t="s">
        <v>1</v>
      </c>
      <c r="F135" s="193" t="s">
        <v>508</v>
      </c>
      <c r="G135" s="191"/>
      <c r="H135" s="194">
        <v>13</v>
      </c>
      <c r="I135" s="370"/>
      <c r="J135" s="191"/>
      <c r="K135" s="191"/>
      <c r="L135" s="195"/>
      <c r="M135" s="379"/>
      <c r="N135" s="196"/>
      <c r="O135" s="196"/>
      <c r="P135" s="196"/>
      <c r="Q135" s="196"/>
      <c r="R135" s="196"/>
      <c r="S135" s="196"/>
      <c r="T135" s="197"/>
      <c r="AT135" s="198" t="s">
        <v>125</v>
      </c>
      <c r="AU135" s="198" t="s">
        <v>80</v>
      </c>
      <c r="AV135" s="13" t="s">
        <v>82</v>
      </c>
      <c r="AW135" s="13" t="s">
        <v>28</v>
      </c>
      <c r="AX135" s="13" t="s">
        <v>72</v>
      </c>
      <c r="AY135" s="198" t="s">
        <v>120</v>
      </c>
    </row>
    <row r="136" spans="1:65" s="14" customFormat="1" x14ac:dyDescent="0.2">
      <c r="B136" s="199"/>
      <c r="C136" s="200"/>
      <c r="D136" s="183" t="s">
        <v>125</v>
      </c>
      <c r="E136" s="201" t="s">
        <v>1</v>
      </c>
      <c r="F136" s="202" t="s">
        <v>131</v>
      </c>
      <c r="G136" s="200"/>
      <c r="H136" s="203">
        <v>26</v>
      </c>
      <c r="I136" s="371"/>
      <c r="J136" s="200"/>
      <c r="K136" s="200"/>
      <c r="L136" s="204"/>
      <c r="M136" s="380"/>
      <c r="N136" s="205"/>
      <c r="O136" s="205"/>
      <c r="P136" s="205"/>
      <c r="Q136" s="205"/>
      <c r="R136" s="205"/>
      <c r="S136" s="205"/>
      <c r="T136" s="206"/>
      <c r="AT136" s="207" t="s">
        <v>125</v>
      </c>
      <c r="AU136" s="207" t="s">
        <v>80</v>
      </c>
      <c r="AV136" s="14" t="s">
        <v>124</v>
      </c>
      <c r="AW136" s="14" t="s">
        <v>28</v>
      </c>
      <c r="AX136" s="14" t="s">
        <v>80</v>
      </c>
      <c r="AY136" s="207" t="s">
        <v>120</v>
      </c>
    </row>
    <row r="137" spans="1:65" s="2" customFormat="1" ht="16.5" customHeight="1" x14ac:dyDescent="0.2">
      <c r="A137" s="242"/>
      <c r="B137" s="31"/>
      <c r="C137" s="208">
        <v>5</v>
      </c>
      <c r="D137" s="208" t="s">
        <v>180</v>
      </c>
      <c r="E137" s="209" t="s">
        <v>258</v>
      </c>
      <c r="F137" s="210" t="s">
        <v>259</v>
      </c>
      <c r="G137" s="211" t="s">
        <v>122</v>
      </c>
      <c r="H137" s="212">
        <v>26.26</v>
      </c>
      <c r="I137" s="375">
        <v>0</v>
      </c>
      <c r="J137" s="213">
        <f>ROUND(I137*H137,2)</f>
        <v>0</v>
      </c>
      <c r="K137" s="210" t="s">
        <v>123</v>
      </c>
      <c r="L137" s="214"/>
      <c r="M137" s="382" t="s">
        <v>1</v>
      </c>
      <c r="N137" s="215" t="s">
        <v>37</v>
      </c>
      <c r="O137" s="177">
        <v>0</v>
      </c>
      <c r="P137" s="177">
        <f>O137*H137</f>
        <v>0</v>
      </c>
      <c r="Q137" s="177">
        <v>0.17599999999999999</v>
      </c>
      <c r="R137" s="177">
        <f>Q137*H137</f>
        <v>4.6217600000000001</v>
      </c>
      <c r="S137" s="177">
        <v>0</v>
      </c>
      <c r="T137" s="178">
        <f>S137*H137</f>
        <v>0</v>
      </c>
      <c r="U137" s="242"/>
      <c r="V137" s="242"/>
      <c r="W137" s="242"/>
      <c r="X137" s="242"/>
      <c r="Y137" s="242"/>
      <c r="Z137" s="242"/>
      <c r="AA137" s="242"/>
      <c r="AB137" s="242"/>
      <c r="AC137" s="242"/>
      <c r="AD137" s="242"/>
      <c r="AE137" s="242"/>
      <c r="AR137" s="179" t="s">
        <v>148</v>
      </c>
      <c r="AT137" s="179" t="s">
        <v>180</v>
      </c>
      <c r="AU137" s="179" t="s">
        <v>80</v>
      </c>
      <c r="AY137" s="16" t="s">
        <v>120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6" t="s">
        <v>80</v>
      </c>
      <c r="BK137" s="180">
        <f>ROUND(I137*H137,2)</f>
        <v>0</v>
      </c>
      <c r="BL137" s="16" t="s">
        <v>124</v>
      </c>
      <c r="BM137" s="179" t="s">
        <v>260</v>
      </c>
    </row>
    <row r="138" spans="1:65" s="13" customFormat="1" x14ac:dyDescent="0.2">
      <c r="B138" s="190"/>
      <c r="C138" s="191"/>
      <c r="D138" s="183" t="s">
        <v>125</v>
      </c>
      <c r="E138" s="192" t="s">
        <v>1</v>
      </c>
      <c r="F138" s="193" t="s">
        <v>507</v>
      </c>
      <c r="G138" s="191"/>
      <c r="H138" s="194">
        <v>13</v>
      </c>
      <c r="I138" s="370"/>
      <c r="J138" s="191"/>
      <c r="K138" s="191"/>
      <c r="L138" s="195"/>
      <c r="M138" s="379"/>
      <c r="N138" s="196"/>
      <c r="O138" s="196"/>
      <c r="P138" s="196"/>
      <c r="Q138" s="196"/>
      <c r="R138" s="196"/>
      <c r="S138" s="196"/>
      <c r="T138" s="197"/>
      <c r="AT138" s="198" t="s">
        <v>125</v>
      </c>
      <c r="AU138" s="198" t="s">
        <v>80</v>
      </c>
      <c r="AV138" s="13" t="s">
        <v>82</v>
      </c>
      <c r="AW138" s="13" t="s">
        <v>28</v>
      </c>
      <c r="AX138" s="13" t="s">
        <v>72</v>
      </c>
      <c r="AY138" s="198" t="s">
        <v>120</v>
      </c>
    </row>
    <row r="139" spans="1:65" s="13" customFormat="1" x14ac:dyDescent="0.2">
      <c r="B139" s="190"/>
      <c r="C139" s="191"/>
      <c r="D139" s="183" t="s">
        <v>125</v>
      </c>
      <c r="E139" s="192" t="s">
        <v>1</v>
      </c>
      <c r="F139" s="193" t="s">
        <v>508</v>
      </c>
      <c r="G139" s="191"/>
      <c r="H139" s="194">
        <v>13</v>
      </c>
      <c r="I139" s="370"/>
      <c r="J139" s="191"/>
      <c r="K139" s="191"/>
      <c r="L139" s="195"/>
      <c r="M139" s="379"/>
      <c r="N139" s="196"/>
      <c r="O139" s="196"/>
      <c r="P139" s="196"/>
      <c r="Q139" s="196"/>
      <c r="R139" s="196"/>
      <c r="S139" s="196"/>
      <c r="T139" s="197"/>
      <c r="AT139" s="198" t="s">
        <v>125</v>
      </c>
      <c r="AU139" s="198" t="s">
        <v>80</v>
      </c>
      <c r="AV139" s="13" t="s">
        <v>82</v>
      </c>
      <c r="AW139" s="13" t="s">
        <v>28</v>
      </c>
      <c r="AX139" s="13" t="s">
        <v>72</v>
      </c>
      <c r="AY139" s="198" t="s">
        <v>120</v>
      </c>
    </row>
    <row r="140" spans="1:65" s="14" customFormat="1" x14ac:dyDescent="0.2">
      <c r="B140" s="199"/>
      <c r="C140" s="200"/>
      <c r="D140" s="183" t="s">
        <v>125</v>
      </c>
      <c r="E140" s="201" t="s">
        <v>1</v>
      </c>
      <c r="F140" s="202" t="s">
        <v>131</v>
      </c>
      <c r="G140" s="200"/>
      <c r="H140" s="203">
        <v>26</v>
      </c>
      <c r="I140" s="371"/>
      <c r="J140" s="200"/>
      <c r="K140" s="200"/>
      <c r="L140" s="204"/>
      <c r="M140" s="380"/>
      <c r="N140" s="205"/>
      <c r="O140" s="205"/>
      <c r="P140" s="205"/>
      <c r="Q140" s="205"/>
      <c r="R140" s="205"/>
      <c r="S140" s="205"/>
      <c r="T140" s="206"/>
      <c r="AT140" s="207" t="s">
        <v>125</v>
      </c>
      <c r="AU140" s="207" t="s">
        <v>80</v>
      </c>
      <c r="AV140" s="14" t="s">
        <v>124</v>
      </c>
      <c r="AW140" s="14" t="s">
        <v>28</v>
      </c>
      <c r="AX140" s="14" t="s">
        <v>80</v>
      </c>
      <c r="AY140" s="207" t="s">
        <v>120</v>
      </c>
    </row>
    <row r="141" spans="1:65" s="13" customFormat="1" x14ac:dyDescent="0.2">
      <c r="B141" s="190"/>
      <c r="C141" s="191"/>
      <c r="D141" s="183" t="s">
        <v>125</v>
      </c>
      <c r="E141" s="191"/>
      <c r="F141" s="193" t="s">
        <v>517</v>
      </c>
      <c r="G141" s="191"/>
      <c r="H141" s="194">
        <v>26.26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4</v>
      </c>
      <c r="AX141" s="13" t="s">
        <v>80</v>
      </c>
      <c r="AY141" s="198" t="s">
        <v>120</v>
      </c>
    </row>
    <row r="142" spans="1:65" s="11" customFormat="1" ht="25.9" customHeight="1" x14ac:dyDescent="0.2">
      <c r="B142" s="158"/>
      <c r="C142" s="159"/>
      <c r="D142" s="160" t="s">
        <v>71</v>
      </c>
      <c r="E142" s="161" t="s">
        <v>152</v>
      </c>
      <c r="F142" s="161" t="s">
        <v>185</v>
      </c>
      <c r="G142" s="159"/>
      <c r="H142" s="159"/>
      <c r="I142" s="372"/>
      <c r="J142" s="162">
        <f>BK142</f>
        <v>0</v>
      </c>
      <c r="K142" s="159"/>
      <c r="L142" s="163"/>
      <c r="M142" s="377"/>
      <c r="N142" s="164"/>
      <c r="O142" s="164"/>
      <c r="P142" s="165">
        <f>SUM(P143:P159)</f>
        <v>8.1840000000000011</v>
      </c>
      <c r="Q142" s="164"/>
      <c r="R142" s="165">
        <f>SUM(R143:R159)</f>
        <v>5.2035339999999994</v>
      </c>
      <c r="S142" s="164"/>
      <c r="T142" s="166">
        <f>SUM(T143:T159)</f>
        <v>0</v>
      </c>
      <c r="AR142" s="167" t="s">
        <v>80</v>
      </c>
      <c r="AT142" s="168" t="s">
        <v>71</v>
      </c>
      <c r="AU142" s="168" t="s">
        <v>72</v>
      </c>
      <c r="AY142" s="167" t="s">
        <v>120</v>
      </c>
      <c r="BK142" s="169">
        <f>SUM(BK143:BK159)</f>
        <v>0</v>
      </c>
    </row>
    <row r="143" spans="1:65" s="2" customFormat="1" ht="24" customHeight="1" x14ac:dyDescent="0.2">
      <c r="A143" s="242"/>
      <c r="B143" s="31"/>
      <c r="C143" s="170">
        <v>6</v>
      </c>
      <c r="D143" s="170" t="s">
        <v>121</v>
      </c>
      <c r="E143" s="171" t="s">
        <v>290</v>
      </c>
      <c r="F143" s="172" t="s">
        <v>291</v>
      </c>
      <c r="G143" s="173" t="s">
        <v>163</v>
      </c>
      <c r="H143" s="174">
        <v>22</v>
      </c>
      <c r="I143" s="374">
        <v>0</v>
      </c>
      <c r="J143" s="175">
        <f>ROUND(I143*H143,2)</f>
        <v>0</v>
      </c>
      <c r="K143" s="172" t="s">
        <v>123</v>
      </c>
      <c r="L143" s="35"/>
      <c r="M143" s="381" t="s">
        <v>1</v>
      </c>
      <c r="N143" s="176" t="s">
        <v>37</v>
      </c>
      <c r="O143" s="177">
        <v>0.26800000000000002</v>
      </c>
      <c r="P143" s="177">
        <f>O143*H143</f>
        <v>5.8960000000000008</v>
      </c>
      <c r="Q143" s="177">
        <v>0.15540000000000001</v>
      </c>
      <c r="R143" s="177">
        <f>Q143*H143</f>
        <v>3.4188000000000001</v>
      </c>
      <c r="S143" s="177">
        <v>0</v>
      </c>
      <c r="T143" s="178">
        <f>S143*H143</f>
        <v>0</v>
      </c>
      <c r="U143" s="242"/>
      <c r="V143" s="242"/>
      <c r="W143" s="242"/>
      <c r="X143" s="242"/>
      <c r="Y143" s="242"/>
      <c r="Z143" s="242"/>
      <c r="AA143" s="242"/>
      <c r="AB143" s="242"/>
      <c r="AC143" s="242"/>
      <c r="AD143" s="242"/>
      <c r="AE143" s="242"/>
      <c r="AR143" s="179" t="s">
        <v>124</v>
      </c>
      <c r="AT143" s="179" t="s">
        <v>121</v>
      </c>
      <c r="AU143" s="179" t="s">
        <v>80</v>
      </c>
      <c r="AY143" s="16" t="s">
        <v>120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6" t="s">
        <v>80</v>
      </c>
      <c r="BK143" s="180">
        <f>ROUND(I143*H143,2)</f>
        <v>0</v>
      </c>
      <c r="BL143" s="16" t="s">
        <v>124</v>
      </c>
      <c r="BM143" s="179" t="s">
        <v>292</v>
      </c>
    </row>
    <row r="144" spans="1:65" s="12" customFormat="1" x14ac:dyDescent="0.2">
      <c r="B144" s="181"/>
      <c r="C144" s="182"/>
      <c r="D144" s="183" t="s">
        <v>125</v>
      </c>
      <c r="E144" s="184" t="s">
        <v>1</v>
      </c>
      <c r="F144" s="185" t="s">
        <v>514</v>
      </c>
      <c r="G144" s="182"/>
      <c r="H144" s="184" t="s">
        <v>1</v>
      </c>
      <c r="I144" s="369"/>
      <c r="J144" s="182"/>
      <c r="K144" s="182"/>
      <c r="L144" s="186"/>
      <c r="M144" s="378"/>
      <c r="N144" s="187"/>
      <c r="O144" s="187"/>
      <c r="P144" s="187"/>
      <c r="Q144" s="187"/>
      <c r="R144" s="187"/>
      <c r="S144" s="187"/>
      <c r="T144" s="188"/>
      <c r="AT144" s="189" t="s">
        <v>125</v>
      </c>
      <c r="AU144" s="189" t="s">
        <v>80</v>
      </c>
      <c r="AV144" s="12" t="s">
        <v>80</v>
      </c>
      <c r="AW144" s="12" t="s">
        <v>28</v>
      </c>
      <c r="AX144" s="12" t="s">
        <v>72</v>
      </c>
      <c r="AY144" s="189" t="s">
        <v>120</v>
      </c>
    </row>
    <row r="145" spans="1:65" s="13" customFormat="1" x14ac:dyDescent="0.2">
      <c r="B145" s="190"/>
      <c r="C145" s="191"/>
      <c r="D145" s="183" t="s">
        <v>125</v>
      </c>
      <c r="E145" s="192" t="s">
        <v>1</v>
      </c>
      <c r="F145" s="193" t="s">
        <v>515</v>
      </c>
      <c r="G145" s="191"/>
      <c r="H145" s="194">
        <v>11</v>
      </c>
      <c r="I145" s="370"/>
      <c r="J145" s="191"/>
      <c r="K145" s="191"/>
      <c r="L145" s="195"/>
      <c r="M145" s="379"/>
      <c r="N145" s="196"/>
      <c r="O145" s="196"/>
      <c r="P145" s="196"/>
      <c r="Q145" s="196"/>
      <c r="R145" s="196"/>
      <c r="S145" s="196"/>
      <c r="T145" s="197"/>
      <c r="AT145" s="198" t="s">
        <v>125</v>
      </c>
      <c r="AU145" s="198" t="s">
        <v>80</v>
      </c>
      <c r="AV145" s="13" t="s">
        <v>82</v>
      </c>
      <c r="AW145" s="13" t="s">
        <v>28</v>
      </c>
      <c r="AX145" s="13" t="s">
        <v>72</v>
      </c>
      <c r="AY145" s="198" t="s">
        <v>120</v>
      </c>
    </row>
    <row r="146" spans="1:65" s="12" customFormat="1" x14ac:dyDescent="0.2">
      <c r="B146" s="181"/>
      <c r="C146" s="182"/>
      <c r="D146" s="183" t="s">
        <v>125</v>
      </c>
      <c r="E146" s="184" t="s">
        <v>1</v>
      </c>
      <c r="F146" s="185" t="s">
        <v>516</v>
      </c>
      <c r="G146" s="182"/>
      <c r="H146" s="184" t="s">
        <v>1</v>
      </c>
      <c r="I146" s="369"/>
      <c r="J146" s="182"/>
      <c r="K146" s="182"/>
      <c r="L146" s="186"/>
      <c r="M146" s="378"/>
      <c r="N146" s="187"/>
      <c r="O146" s="187"/>
      <c r="P146" s="187"/>
      <c r="Q146" s="187"/>
      <c r="R146" s="187"/>
      <c r="S146" s="187"/>
      <c r="T146" s="188"/>
      <c r="AT146" s="189" t="s">
        <v>125</v>
      </c>
      <c r="AU146" s="189" t="s">
        <v>80</v>
      </c>
      <c r="AV146" s="12" t="s">
        <v>80</v>
      </c>
      <c r="AW146" s="12" t="s">
        <v>28</v>
      </c>
      <c r="AX146" s="12" t="s">
        <v>72</v>
      </c>
      <c r="AY146" s="189" t="s">
        <v>120</v>
      </c>
    </row>
    <row r="147" spans="1:65" s="13" customFormat="1" x14ac:dyDescent="0.2">
      <c r="B147" s="190"/>
      <c r="C147" s="191"/>
      <c r="D147" s="183" t="s">
        <v>125</v>
      </c>
      <c r="E147" s="192" t="s">
        <v>1</v>
      </c>
      <c r="F147" s="193">
        <v>11</v>
      </c>
      <c r="G147" s="191"/>
      <c r="H147" s="194">
        <v>11</v>
      </c>
      <c r="I147" s="370"/>
      <c r="J147" s="191"/>
      <c r="K147" s="191"/>
      <c r="L147" s="195"/>
      <c r="M147" s="379"/>
      <c r="N147" s="196"/>
      <c r="O147" s="196"/>
      <c r="P147" s="196"/>
      <c r="Q147" s="196"/>
      <c r="R147" s="196"/>
      <c r="S147" s="196"/>
      <c r="T147" s="197"/>
      <c r="AT147" s="198" t="s">
        <v>125</v>
      </c>
      <c r="AU147" s="198" t="s">
        <v>80</v>
      </c>
      <c r="AV147" s="13" t="s">
        <v>82</v>
      </c>
      <c r="AW147" s="13" t="s">
        <v>28</v>
      </c>
      <c r="AX147" s="13" t="s">
        <v>72</v>
      </c>
      <c r="AY147" s="198" t="s">
        <v>120</v>
      </c>
    </row>
    <row r="148" spans="1:65" s="14" customFormat="1" x14ac:dyDescent="0.2">
      <c r="B148" s="199"/>
      <c r="C148" s="200"/>
      <c r="D148" s="183" t="s">
        <v>125</v>
      </c>
      <c r="E148" s="201" t="s">
        <v>1</v>
      </c>
      <c r="F148" s="202" t="s">
        <v>131</v>
      </c>
      <c r="G148" s="200"/>
      <c r="H148" s="203">
        <v>22</v>
      </c>
      <c r="I148" s="371"/>
      <c r="J148" s="200"/>
      <c r="K148" s="200"/>
      <c r="L148" s="204"/>
      <c r="M148" s="380"/>
      <c r="N148" s="205"/>
      <c r="O148" s="205"/>
      <c r="P148" s="205"/>
      <c r="Q148" s="205"/>
      <c r="R148" s="205"/>
      <c r="S148" s="205"/>
      <c r="T148" s="206"/>
      <c r="AT148" s="207" t="s">
        <v>125</v>
      </c>
      <c r="AU148" s="207" t="s">
        <v>80</v>
      </c>
      <c r="AV148" s="14" t="s">
        <v>124</v>
      </c>
      <c r="AW148" s="14" t="s">
        <v>28</v>
      </c>
      <c r="AX148" s="14" t="s">
        <v>80</v>
      </c>
      <c r="AY148" s="207" t="s">
        <v>120</v>
      </c>
    </row>
    <row r="149" spans="1:65" s="2" customFormat="1" ht="17.25" customHeight="1" x14ac:dyDescent="0.2">
      <c r="A149" s="242"/>
      <c r="B149" s="31"/>
      <c r="C149" s="208">
        <v>7</v>
      </c>
      <c r="D149" s="208" t="s">
        <v>180</v>
      </c>
      <c r="E149" s="209" t="s">
        <v>293</v>
      </c>
      <c r="F149" s="210" t="s">
        <v>294</v>
      </c>
      <c r="G149" s="211" t="s">
        <v>163</v>
      </c>
      <c r="H149" s="212">
        <v>21</v>
      </c>
      <c r="I149" s="375">
        <v>0</v>
      </c>
      <c r="J149" s="213">
        <f>ROUND(I149*H149,2)</f>
        <v>0</v>
      </c>
      <c r="K149" s="210" t="s">
        <v>123</v>
      </c>
      <c r="L149" s="214"/>
      <c r="M149" s="382" t="s">
        <v>1</v>
      </c>
      <c r="N149" s="215" t="s">
        <v>37</v>
      </c>
      <c r="O149" s="177">
        <v>0</v>
      </c>
      <c r="P149" s="177">
        <f>O149*H149</f>
        <v>0</v>
      </c>
      <c r="Q149" s="177">
        <v>8.1000000000000003E-2</v>
      </c>
      <c r="R149" s="177">
        <f>Q149*H149</f>
        <v>1.7010000000000001</v>
      </c>
      <c r="S149" s="177">
        <v>0</v>
      </c>
      <c r="T149" s="178">
        <f>S149*H149</f>
        <v>0</v>
      </c>
      <c r="U149" s="242"/>
      <c r="V149" s="242"/>
      <c r="W149" s="242"/>
      <c r="X149" s="242"/>
      <c r="Y149" s="242"/>
      <c r="Z149" s="242"/>
      <c r="AA149" s="242"/>
      <c r="AB149" s="242"/>
      <c r="AC149" s="242"/>
      <c r="AD149" s="242"/>
      <c r="AE149" s="242"/>
      <c r="AR149" s="179" t="s">
        <v>148</v>
      </c>
      <c r="AT149" s="179" t="s">
        <v>180</v>
      </c>
      <c r="AU149" s="179" t="s">
        <v>80</v>
      </c>
      <c r="AY149" s="16" t="s">
        <v>120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80</v>
      </c>
      <c r="BK149" s="180">
        <f>ROUND(I149*H149,2)</f>
        <v>0</v>
      </c>
      <c r="BL149" s="16" t="s">
        <v>124</v>
      </c>
      <c r="BM149" s="179" t="s">
        <v>295</v>
      </c>
    </row>
    <row r="150" spans="1:65" s="12" customFormat="1" x14ac:dyDescent="0.2">
      <c r="B150" s="181"/>
      <c r="C150" s="182"/>
      <c r="D150" s="183" t="s">
        <v>125</v>
      </c>
      <c r="E150" s="184" t="s">
        <v>1</v>
      </c>
      <c r="F150" s="185" t="s">
        <v>514</v>
      </c>
      <c r="G150" s="182"/>
      <c r="H150" s="184" t="s">
        <v>1</v>
      </c>
      <c r="I150" s="369"/>
      <c r="J150" s="182"/>
      <c r="K150" s="182"/>
      <c r="L150" s="186"/>
      <c r="M150" s="378"/>
      <c r="N150" s="187"/>
      <c r="O150" s="187"/>
      <c r="P150" s="187"/>
      <c r="Q150" s="187"/>
      <c r="R150" s="187"/>
      <c r="S150" s="187"/>
      <c r="T150" s="188"/>
      <c r="AT150" s="189" t="s">
        <v>125</v>
      </c>
      <c r="AU150" s="189" t="s">
        <v>80</v>
      </c>
      <c r="AV150" s="12" t="s">
        <v>80</v>
      </c>
      <c r="AW150" s="12" t="s">
        <v>28</v>
      </c>
      <c r="AX150" s="12" t="s">
        <v>72</v>
      </c>
      <c r="AY150" s="189" t="s">
        <v>120</v>
      </c>
    </row>
    <row r="151" spans="1:65" s="13" customFormat="1" x14ac:dyDescent="0.2">
      <c r="B151" s="190"/>
      <c r="C151" s="191"/>
      <c r="D151" s="183" t="s">
        <v>125</v>
      </c>
      <c r="E151" s="192" t="s">
        <v>1</v>
      </c>
      <c r="F151" s="193">
        <v>10</v>
      </c>
      <c r="G151" s="191"/>
      <c r="H151" s="194">
        <v>10</v>
      </c>
      <c r="I151" s="370"/>
      <c r="J151" s="191"/>
      <c r="K151" s="191"/>
      <c r="L151" s="195"/>
      <c r="M151" s="379"/>
      <c r="N151" s="196"/>
      <c r="O151" s="196"/>
      <c r="P151" s="196"/>
      <c r="Q151" s="196"/>
      <c r="R151" s="196"/>
      <c r="S151" s="196"/>
      <c r="T151" s="197"/>
      <c r="AT151" s="198" t="s">
        <v>125</v>
      </c>
      <c r="AU151" s="198" t="s">
        <v>80</v>
      </c>
      <c r="AV151" s="13" t="s">
        <v>82</v>
      </c>
      <c r="AW151" s="13" t="s">
        <v>28</v>
      </c>
      <c r="AX151" s="13" t="s">
        <v>72</v>
      </c>
      <c r="AY151" s="198" t="s">
        <v>120</v>
      </c>
    </row>
    <row r="152" spans="1:65" s="12" customFormat="1" x14ac:dyDescent="0.2">
      <c r="B152" s="181"/>
      <c r="C152" s="182"/>
      <c r="D152" s="183" t="s">
        <v>125</v>
      </c>
      <c r="E152" s="184" t="s">
        <v>1</v>
      </c>
      <c r="F152" s="185" t="s">
        <v>516</v>
      </c>
      <c r="G152" s="182"/>
      <c r="H152" s="184" t="s">
        <v>1</v>
      </c>
      <c r="I152" s="369"/>
      <c r="J152" s="182"/>
      <c r="K152" s="182"/>
      <c r="L152" s="186"/>
      <c r="M152" s="378"/>
      <c r="N152" s="187"/>
      <c r="O152" s="187"/>
      <c r="P152" s="187"/>
      <c r="Q152" s="187"/>
      <c r="R152" s="187"/>
      <c r="S152" s="187"/>
      <c r="T152" s="188"/>
      <c r="AT152" s="189" t="s">
        <v>125</v>
      </c>
      <c r="AU152" s="189" t="s">
        <v>80</v>
      </c>
      <c r="AV152" s="12" t="s">
        <v>80</v>
      </c>
      <c r="AW152" s="12" t="s">
        <v>28</v>
      </c>
      <c r="AX152" s="12" t="s">
        <v>72</v>
      </c>
      <c r="AY152" s="189" t="s">
        <v>120</v>
      </c>
    </row>
    <row r="153" spans="1:65" s="13" customFormat="1" x14ac:dyDescent="0.2">
      <c r="B153" s="190"/>
      <c r="C153" s="191"/>
      <c r="D153" s="183" t="s">
        <v>125</v>
      </c>
      <c r="E153" s="192" t="s">
        <v>1</v>
      </c>
      <c r="F153" s="193">
        <v>11</v>
      </c>
      <c r="G153" s="191"/>
      <c r="H153" s="194">
        <v>11</v>
      </c>
      <c r="I153" s="370"/>
      <c r="J153" s="191"/>
      <c r="K153" s="191"/>
      <c r="L153" s="195"/>
      <c r="M153" s="379"/>
      <c r="N153" s="196"/>
      <c r="O153" s="196"/>
      <c r="P153" s="196"/>
      <c r="Q153" s="196"/>
      <c r="R153" s="196"/>
      <c r="S153" s="196"/>
      <c r="T153" s="197"/>
      <c r="AT153" s="198" t="s">
        <v>125</v>
      </c>
      <c r="AU153" s="198" t="s">
        <v>80</v>
      </c>
      <c r="AV153" s="13" t="s">
        <v>82</v>
      </c>
      <c r="AW153" s="13" t="s">
        <v>28</v>
      </c>
      <c r="AX153" s="13" t="s">
        <v>72</v>
      </c>
      <c r="AY153" s="198" t="s">
        <v>120</v>
      </c>
    </row>
    <row r="154" spans="1:65" s="14" customFormat="1" x14ac:dyDescent="0.2">
      <c r="B154" s="199"/>
      <c r="C154" s="200"/>
      <c r="D154" s="183" t="s">
        <v>125</v>
      </c>
      <c r="E154" s="201" t="s">
        <v>1</v>
      </c>
      <c r="F154" s="202" t="s">
        <v>131</v>
      </c>
      <c r="G154" s="200"/>
      <c r="H154" s="203">
        <v>21</v>
      </c>
      <c r="I154" s="371"/>
      <c r="J154" s="200"/>
      <c r="K154" s="200"/>
      <c r="L154" s="204"/>
      <c r="M154" s="380"/>
      <c r="N154" s="205"/>
      <c r="O154" s="205"/>
      <c r="P154" s="205"/>
      <c r="Q154" s="205"/>
      <c r="R154" s="205"/>
      <c r="S154" s="205"/>
      <c r="T154" s="206"/>
      <c r="AT154" s="207" t="s">
        <v>125</v>
      </c>
      <c r="AU154" s="207" t="s">
        <v>80</v>
      </c>
      <c r="AV154" s="14" t="s">
        <v>124</v>
      </c>
      <c r="AW154" s="14" t="s">
        <v>28</v>
      </c>
      <c r="AX154" s="14" t="s">
        <v>80</v>
      </c>
      <c r="AY154" s="207" t="s">
        <v>120</v>
      </c>
    </row>
    <row r="155" spans="1:65" s="2" customFormat="1" ht="16.5" customHeight="1" x14ac:dyDescent="0.2">
      <c r="A155" s="242"/>
      <c r="B155" s="31"/>
      <c r="C155" s="208">
        <v>8</v>
      </c>
      <c r="D155" s="208" t="s">
        <v>180</v>
      </c>
      <c r="E155" s="209" t="s">
        <v>299</v>
      </c>
      <c r="F155" s="210" t="s">
        <v>300</v>
      </c>
      <c r="G155" s="211" t="s">
        <v>163</v>
      </c>
      <c r="H155" s="212">
        <v>1</v>
      </c>
      <c r="I155" s="375">
        <v>0</v>
      </c>
      <c r="J155" s="213">
        <f>ROUND(I155*H155,2)</f>
        <v>0</v>
      </c>
      <c r="K155" s="210" t="s">
        <v>123</v>
      </c>
      <c r="L155" s="214"/>
      <c r="M155" s="382" t="s">
        <v>1</v>
      </c>
      <c r="N155" s="215" t="s">
        <v>37</v>
      </c>
      <c r="O155" s="177">
        <v>0</v>
      </c>
      <c r="P155" s="177">
        <f>O155*H155</f>
        <v>0</v>
      </c>
      <c r="Q155" s="177">
        <v>6.4000000000000001E-2</v>
      </c>
      <c r="R155" s="177">
        <f>Q155*H155</f>
        <v>6.4000000000000001E-2</v>
      </c>
      <c r="S155" s="177">
        <v>0</v>
      </c>
      <c r="T155" s="178">
        <f>S155*H155</f>
        <v>0</v>
      </c>
      <c r="U155" s="242"/>
      <c r="V155" s="242"/>
      <c r="W155" s="242"/>
      <c r="X155" s="242"/>
      <c r="Y155" s="242"/>
      <c r="Z155" s="242"/>
      <c r="AA155" s="242"/>
      <c r="AB155" s="242"/>
      <c r="AC155" s="242"/>
      <c r="AD155" s="242"/>
      <c r="AE155" s="242"/>
      <c r="AR155" s="179" t="s">
        <v>148</v>
      </c>
      <c r="AT155" s="179" t="s">
        <v>180</v>
      </c>
      <c r="AU155" s="179" t="s">
        <v>80</v>
      </c>
      <c r="AY155" s="16" t="s">
        <v>120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6" t="s">
        <v>80</v>
      </c>
      <c r="BK155" s="180">
        <f>ROUND(I155*H155,2)</f>
        <v>0</v>
      </c>
      <c r="BL155" s="16" t="s">
        <v>124</v>
      </c>
      <c r="BM155" s="179" t="s">
        <v>301</v>
      </c>
    </row>
    <row r="156" spans="1:65" s="12" customFormat="1" x14ac:dyDescent="0.2">
      <c r="B156" s="181"/>
      <c r="C156" s="182"/>
      <c r="D156" s="183" t="s">
        <v>125</v>
      </c>
      <c r="E156" s="184" t="s">
        <v>1</v>
      </c>
      <c r="F156" s="185" t="s">
        <v>514</v>
      </c>
      <c r="G156" s="182"/>
      <c r="H156" s="184" t="s">
        <v>1</v>
      </c>
      <c r="I156" s="369"/>
      <c r="J156" s="182"/>
      <c r="K156" s="182"/>
      <c r="L156" s="186"/>
      <c r="M156" s="378"/>
      <c r="N156" s="187"/>
      <c r="O156" s="187"/>
      <c r="P156" s="187"/>
      <c r="Q156" s="187"/>
      <c r="R156" s="187"/>
      <c r="S156" s="187"/>
      <c r="T156" s="188"/>
      <c r="AT156" s="189" t="s">
        <v>125</v>
      </c>
      <c r="AU156" s="189" t="s">
        <v>80</v>
      </c>
      <c r="AV156" s="12" t="s">
        <v>80</v>
      </c>
      <c r="AW156" s="12" t="s">
        <v>28</v>
      </c>
      <c r="AX156" s="12" t="s">
        <v>72</v>
      </c>
      <c r="AY156" s="189" t="s">
        <v>120</v>
      </c>
    </row>
    <row r="157" spans="1:65" s="13" customFormat="1" x14ac:dyDescent="0.2">
      <c r="B157" s="190"/>
      <c r="C157" s="191"/>
      <c r="D157" s="183" t="s">
        <v>125</v>
      </c>
      <c r="E157" s="192" t="s">
        <v>1</v>
      </c>
      <c r="F157" s="193">
        <v>1</v>
      </c>
      <c r="G157" s="191"/>
      <c r="H157" s="194">
        <v>1</v>
      </c>
      <c r="I157" s="370"/>
      <c r="J157" s="191"/>
      <c r="K157" s="191"/>
      <c r="L157" s="195"/>
      <c r="M157" s="379"/>
      <c r="N157" s="196"/>
      <c r="O157" s="196"/>
      <c r="P157" s="196"/>
      <c r="Q157" s="196"/>
      <c r="R157" s="196"/>
      <c r="S157" s="196"/>
      <c r="T157" s="197"/>
      <c r="AT157" s="198" t="s">
        <v>125</v>
      </c>
      <c r="AU157" s="198" t="s">
        <v>80</v>
      </c>
      <c r="AV157" s="13" t="s">
        <v>82</v>
      </c>
      <c r="AW157" s="13" t="s">
        <v>28</v>
      </c>
      <c r="AX157" s="13" t="s">
        <v>72</v>
      </c>
      <c r="AY157" s="198" t="s">
        <v>120</v>
      </c>
    </row>
    <row r="158" spans="1:65" s="2" customFormat="1" ht="17.25" customHeight="1" x14ac:dyDescent="0.2">
      <c r="A158" s="250"/>
      <c r="B158" s="31"/>
      <c r="C158" s="170">
        <v>9</v>
      </c>
      <c r="D158" s="170" t="s">
        <v>121</v>
      </c>
      <c r="E158" s="171" t="s">
        <v>519</v>
      </c>
      <c r="F158" s="172" t="s">
        <v>518</v>
      </c>
      <c r="G158" s="173" t="s">
        <v>122</v>
      </c>
      <c r="H158" s="174">
        <v>28.6</v>
      </c>
      <c r="I158" s="374">
        <v>0</v>
      </c>
      <c r="J158" s="175">
        <f>ROUND(I158*H158,2)</f>
        <v>0</v>
      </c>
      <c r="K158" s="172" t="s">
        <v>123</v>
      </c>
      <c r="L158" s="35"/>
      <c r="M158" s="381" t="s">
        <v>1</v>
      </c>
      <c r="N158" s="176" t="s">
        <v>37</v>
      </c>
      <c r="O158" s="177">
        <v>0.08</v>
      </c>
      <c r="P158" s="177">
        <f>O158*H158</f>
        <v>2.2880000000000003</v>
      </c>
      <c r="Q158" s="177">
        <v>6.8999999999999997E-4</v>
      </c>
      <c r="R158" s="177">
        <f>Q158*H158</f>
        <v>1.9734000000000002E-2</v>
      </c>
      <c r="S158" s="177">
        <v>0</v>
      </c>
      <c r="T158" s="178">
        <f>S158*H158</f>
        <v>0</v>
      </c>
      <c r="U158" s="250"/>
      <c r="V158" s="250"/>
      <c r="W158" s="250"/>
      <c r="X158" s="250"/>
      <c r="Y158" s="250"/>
      <c r="Z158" s="250"/>
      <c r="AA158" s="250"/>
      <c r="AB158" s="250"/>
      <c r="AC158" s="250"/>
      <c r="AD158" s="250"/>
      <c r="AE158" s="250"/>
      <c r="AR158" s="179" t="s">
        <v>124</v>
      </c>
      <c r="AT158" s="179" t="s">
        <v>121</v>
      </c>
      <c r="AU158" s="179" t="s">
        <v>80</v>
      </c>
      <c r="AY158" s="16" t="s">
        <v>120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80</v>
      </c>
      <c r="BK158" s="180">
        <f>ROUND(I158*H158,2)</f>
        <v>0</v>
      </c>
      <c r="BL158" s="16" t="s">
        <v>124</v>
      </c>
      <c r="BM158" s="179" t="s">
        <v>292</v>
      </c>
    </row>
    <row r="159" spans="1:65" s="13" customFormat="1" x14ac:dyDescent="0.2">
      <c r="B159" s="190"/>
      <c r="C159" s="191"/>
      <c r="D159" s="183" t="s">
        <v>125</v>
      </c>
      <c r="E159" s="192" t="s">
        <v>1</v>
      </c>
      <c r="F159" s="193" t="s">
        <v>520</v>
      </c>
      <c r="G159" s="191"/>
      <c r="H159" s="194">
        <v>28.6</v>
      </c>
      <c r="I159" s="370"/>
      <c r="J159" s="191"/>
      <c r="K159" s="191"/>
      <c r="L159" s="195"/>
      <c r="M159" s="379"/>
      <c r="N159" s="196"/>
      <c r="O159" s="196"/>
      <c r="P159" s="196"/>
      <c r="Q159" s="196"/>
      <c r="R159" s="196"/>
      <c r="S159" s="196"/>
      <c r="T159" s="197"/>
      <c r="AT159" s="198" t="s">
        <v>125</v>
      </c>
      <c r="AU159" s="198" t="s">
        <v>80</v>
      </c>
      <c r="AV159" s="13" t="s">
        <v>82</v>
      </c>
      <c r="AW159" s="13" t="s">
        <v>28</v>
      </c>
      <c r="AX159" s="13" t="s">
        <v>72</v>
      </c>
      <c r="AY159" s="198" t="s">
        <v>120</v>
      </c>
    </row>
    <row r="160" spans="1:65" s="11" customFormat="1" ht="25.9" customHeight="1" x14ac:dyDescent="0.2">
      <c r="B160" s="158"/>
      <c r="C160" s="159"/>
      <c r="D160" s="160" t="s">
        <v>71</v>
      </c>
      <c r="E160" s="161" t="s">
        <v>309</v>
      </c>
      <c r="F160" s="161" t="s">
        <v>310</v>
      </c>
      <c r="G160" s="159"/>
      <c r="H160" s="159"/>
      <c r="I160" s="372"/>
      <c r="J160" s="162">
        <f>BK160</f>
        <v>0</v>
      </c>
      <c r="K160" s="159"/>
      <c r="L160" s="163"/>
      <c r="M160" s="377"/>
      <c r="N160" s="164"/>
      <c r="O160" s="164"/>
      <c r="P160" s="165">
        <f>P161</f>
        <v>15.25905</v>
      </c>
      <c r="Q160" s="164"/>
      <c r="R160" s="165">
        <f>R161</f>
        <v>0</v>
      </c>
      <c r="S160" s="164"/>
      <c r="T160" s="166">
        <f>T161</f>
        <v>0</v>
      </c>
      <c r="AR160" s="167" t="s">
        <v>80</v>
      </c>
      <c r="AT160" s="168" t="s">
        <v>71</v>
      </c>
      <c r="AU160" s="168" t="s">
        <v>72</v>
      </c>
      <c r="AY160" s="167" t="s">
        <v>120</v>
      </c>
      <c r="BK160" s="169">
        <f>BK161</f>
        <v>0</v>
      </c>
    </row>
    <row r="161" spans="1:65" s="2" customFormat="1" ht="24" customHeight="1" x14ac:dyDescent="0.2">
      <c r="A161" s="242"/>
      <c r="B161" s="31"/>
      <c r="C161" s="170">
        <v>10</v>
      </c>
      <c r="D161" s="170" t="s">
        <v>121</v>
      </c>
      <c r="E161" s="171" t="s">
        <v>311</v>
      </c>
      <c r="F161" s="172" t="s">
        <v>312</v>
      </c>
      <c r="G161" s="173" t="s">
        <v>183</v>
      </c>
      <c r="H161" s="174">
        <v>12.015000000000001</v>
      </c>
      <c r="I161" s="374">
        <v>0</v>
      </c>
      <c r="J161" s="175">
        <f>ROUND(I161*H161,2)</f>
        <v>0</v>
      </c>
      <c r="K161" s="172" t="s">
        <v>123</v>
      </c>
      <c r="L161" s="35"/>
      <c r="M161" s="383" t="s">
        <v>1</v>
      </c>
      <c r="N161" s="219" t="s">
        <v>37</v>
      </c>
      <c r="O161" s="220">
        <v>1.27</v>
      </c>
      <c r="P161" s="220">
        <f>O161*H161</f>
        <v>15.25905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242"/>
      <c r="V161" s="242"/>
      <c r="W161" s="242"/>
      <c r="X161" s="242"/>
      <c r="Y161" s="242"/>
      <c r="Z161" s="242"/>
      <c r="AA161" s="242"/>
      <c r="AB161" s="242"/>
      <c r="AC161" s="242"/>
      <c r="AD161" s="242"/>
      <c r="AE161" s="242"/>
      <c r="AR161" s="179" t="s">
        <v>124</v>
      </c>
      <c r="AT161" s="179" t="s">
        <v>121</v>
      </c>
      <c r="AU161" s="179" t="s">
        <v>80</v>
      </c>
      <c r="AY161" s="16" t="s">
        <v>120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6" t="s">
        <v>80</v>
      </c>
      <c r="BK161" s="180">
        <f>ROUND(I161*H161,2)</f>
        <v>0</v>
      </c>
      <c r="BL161" s="16" t="s">
        <v>124</v>
      </c>
      <c r="BM161" s="179" t="s">
        <v>313</v>
      </c>
    </row>
    <row r="162" spans="1:65" s="2" customFormat="1" ht="6.95" customHeight="1" x14ac:dyDescent="0.2">
      <c r="A162" s="242"/>
      <c r="B162" s="50"/>
      <c r="C162" s="51"/>
      <c r="D162" s="51"/>
      <c r="E162" s="51"/>
      <c r="F162" s="51"/>
      <c r="G162" s="51"/>
      <c r="H162" s="51"/>
      <c r="I162" s="373"/>
      <c r="J162" s="51"/>
      <c r="K162" s="51"/>
      <c r="L162" s="35"/>
      <c r="M162" s="242"/>
      <c r="O162" s="242"/>
      <c r="P162" s="242"/>
      <c r="Q162" s="242"/>
      <c r="R162" s="242"/>
      <c r="S162" s="242"/>
      <c r="T162" s="242"/>
      <c r="U162" s="242"/>
      <c r="V162" s="242"/>
      <c r="W162" s="242"/>
      <c r="X162" s="242"/>
      <c r="Y162" s="242"/>
      <c r="Z162" s="242"/>
      <c r="AA162" s="242"/>
      <c r="AB162" s="242"/>
      <c r="AC162" s="242"/>
      <c r="AD162" s="242"/>
      <c r="AE162" s="242"/>
    </row>
  </sheetData>
  <sheetProtection password="CA23" sheet="1" objects="1" scenarios="1"/>
  <autoFilter ref="C119:K161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BM142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17.33203125" style="1" customWidth="1"/>
    <col min="13" max="20" width="17.33203125" style="1" hidden="1" customWidth="1"/>
    <col min="21" max="21" width="17.33203125" style="1" customWidth="1"/>
    <col min="22" max="22" width="16.33203125" style="1" customWidth="1"/>
    <col min="23" max="23" width="15.5" style="1" customWidth="1"/>
    <col min="24" max="25" width="13.5" style="1" customWidth="1"/>
    <col min="26" max="31" width="17.5" style="1" customWidth="1"/>
    <col min="32" max="38" width="17.5" customWidth="1"/>
    <col min="39" max="43" width="19.5" customWidth="1"/>
    <col min="44" max="65" width="19.5" style="1" hidden="1" customWidth="1"/>
    <col min="66" max="67" width="19.5" customWidth="1"/>
    <col min="68" max="70" width="14.5" customWidth="1"/>
  </cols>
  <sheetData>
    <row r="1" spans="1:46" x14ac:dyDescent="0.2">
      <c r="A1" s="21"/>
    </row>
    <row r="2" spans="1:4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94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14</v>
      </c>
      <c r="L6" s="19"/>
    </row>
    <row r="7" spans="1:4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5"/>
      <c r="C9" s="30"/>
      <c r="D9" s="30"/>
      <c r="E9" s="366" t="s">
        <v>407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5"/>
      <c r="C15" s="30"/>
      <c r="D15" s="30"/>
      <c r="E15" s="107" t="s">
        <v>449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ROUND(J120,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ROUND((SUM(BE120:BE142)),  2)</f>
        <v>0</v>
      </c>
      <c r="G33" s="30"/>
      <c r="H33" s="30"/>
      <c r="I33" s="118">
        <v>0.21</v>
      </c>
      <c r="J33" s="117">
        <f>ROUND(((SUM(BE120:BE142))*I33),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ROUND((SUM(BF120:BF142)),  2)</f>
        <v>0</v>
      </c>
      <c r="G34" s="30"/>
      <c r="H34" s="30"/>
      <c r="I34" s="118">
        <v>0.15</v>
      </c>
      <c r="J34" s="117">
        <f>ROUND(((SUM(BF120:BF142))*I34),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ROUND((SUM(BG120:BG136)),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ROUND((SUM(BH120:BH136)),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ROUND((SUM(BI120:BI136)),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VRN - Vedlejší náklady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>Statutární město Ostrava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J120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408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409</v>
      </c>
      <c r="E98" s="144"/>
      <c r="F98" s="144"/>
      <c r="G98" s="144"/>
      <c r="H98" s="144"/>
      <c r="I98" s="144"/>
      <c r="J98" s="145">
        <f>J127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410</v>
      </c>
      <c r="E99" s="144"/>
      <c r="F99" s="144"/>
      <c r="G99" s="144"/>
      <c r="H99" s="144"/>
      <c r="I99" s="144"/>
      <c r="J99" s="145">
        <f>J132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610</v>
      </c>
      <c r="E100" s="144"/>
      <c r="F100" s="144"/>
      <c r="G100" s="144"/>
      <c r="H100" s="144"/>
      <c r="I100" s="144"/>
      <c r="J100" s="145">
        <f>J137</f>
        <v>0</v>
      </c>
      <c r="K100" s="142"/>
      <c r="L100" s="146"/>
    </row>
    <row r="101" spans="1:31" s="2" customFormat="1" ht="21.75" customHeight="1" x14ac:dyDescent="0.2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 x14ac:dyDescent="0.2">
      <c r="A102" s="3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 x14ac:dyDescent="0.2">
      <c r="A106" s="30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 x14ac:dyDescent="0.2">
      <c r="A107" s="30"/>
      <c r="B107" s="31"/>
      <c r="C107" s="22" t="s">
        <v>106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 x14ac:dyDescent="0.2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 x14ac:dyDescent="0.2">
      <c r="A109" s="30"/>
      <c r="B109" s="31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 x14ac:dyDescent="0.2">
      <c r="A110" s="30"/>
      <c r="B110" s="31"/>
      <c r="C110" s="32"/>
      <c r="D110" s="32"/>
      <c r="E110" s="361" t="str">
        <f>E7</f>
        <v>Rekonstrukce ul. Alejnikovova, Ostrava - Zábřeh</v>
      </c>
      <c r="F110" s="362"/>
      <c r="G110" s="362"/>
      <c r="H110" s="36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7" t="s">
        <v>96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 x14ac:dyDescent="0.2">
      <c r="A112" s="30"/>
      <c r="B112" s="31"/>
      <c r="C112" s="32"/>
      <c r="D112" s="32"/>
      <c r="E112" s="358" t="str">
        <f>E9</f>
        <v>VRN - Vedlejší náklady</v>
      </c>
      <c r="F112" s="363"/>
      <c r="G112" s="363"/>
      <c r="H112" s="36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18</v>
      </c>
      <c r="D114" s="32"/>
      <c r="E114" s="32"/>
      <c r="F114" s="25" t="str">
        <f>F12</f>
        <v xml:space="preserve"> </v>
      </c>
      <c r="G114" s="32"/>
      <c r="H114" s="32"/>
      <c r="I114" s="27" t="s">
        <v>20</v>
      </c>
      <c r="J114" s="62">
        <f>IF(J12="","",J12)</f>
        <v>44105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 x14ac:dyDescent="0.2">
      <c r="A116" s="30"/>
      <c r="B116" s="31"/>
      <c r="C116" s="27" t="s">
        <v>21</v>
      </c>
      <c r="D116" s="32"/>
      <c r="E116" s="32"/>
      <c r="F116" s="25" t="str">
        <f>E15</f>
        <v>Statutární město Ostrava</v>
      </c>
      <c r="G116" s="32"/>
      <c r="H116" s="32"/>
      <c r="I116" s="27" t="s">
        <v>26</v>
      </c>
      <c r="J116" s="28" t="str">
        <f>E21</f>
        <v>Ing. David Klimša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 x14ac:dyDescent="0.2">
      <c r="A117" s="30"/>
      <c r="B117" s="31"/>
      <c r="C117" s="27" t="s">
        <v>24</v>
      </c>
      <c r="D117" s="32"/>
      <c r="E117" s="32"/>
      <c r="F117" s="25" t="str">
        <f>IF(E18="","",E18)</f>
        <v>dle výběrového řízení</v>
      </c>
      <c r="G117" s="32"/>
      <c r="H117" s="32"/>
      <c r="I117" s="27" t="s">
        <v>29</v>
      </c>
      <c r="J117" s="28" t="str">
        <f>E24</f>
        <v>Ing. David Klimša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 x14ac:dyDescent="0.2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30"/>
      <c r="B120" s="31"/>
      <c r="C120" s="78" t="s">
        <v>118</v>
      </c>
      <c r="D120" s="32"/>
      <c r="E120" s="32"/>
      <c r="F120" s="32"/>
      <c r="G120" s="32"/>
      <c r="H120" s="32"/>
      <c r="I120" s="32"/>
      <c r="J120" s="153">
        <f>BK120</f>
        <v>0</v>
      </c>
      <c r="K120" s="32"/>
      <c r="L120" s="35"/>
      <c r="M120" s="376"/>
      <c r="N120" s="154"/>
      <c r="O120" s="75"/>
      <c r="P120" s="155">
        <f>P121+P127+P133+P137</f>
        <v>0</v>
      </c>
      <c r="Q120" s="75"/>
      <c r="R120" s="155">
        <f>R121+R127+R133+R137</f>
        <v>0</v>
      </c>
      <c r="S120" s="75"/>
      <c r="T120" s="156">
        <f>T121+T127+T133+T137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6" t="s">
        <v>71</v>
      </c>
      <c r="AU120" s="16" t="s">
        <v>102</v>
      </c>
      <c r="BK120" s="157">
        <f>BK121+BK127+BK133+BK137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411</v>
      </c>
      <c r="F121" s="161" t="s">
        <v>412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SUM(P122:P125)</f>
        <v>0</v>
      </c>
      <c r="Q121" s="164"/>
      <c r="R121" s="165">
        <f>SUM(R122:R125)</f>
        <v>0</v>
      </c>
      <c r="S121" s="164"/>
      <c r="T121" s="166">
        <f>SUM(T122:T125)</f>
        <v>0</v>
      </c>
      <c r="AR121" s="167" t="s">
        <v>135</v>
      </c>
      <c r="AT121" s="168" t="s">
        <v>71</v>
      </c>
      <c r="AU121" s="168" t="s">
        <v>72</v>
      </c>
      <c r="AY121" s="167" t="s">
        <v>120</v>
      </c>
      <c r="BK121" s="169">
        <f>SUM(BK122:BK125)</f>
        <v>0</v>
      </c>
    </row>
    <row r="122" spans="1:65" s="2" customFormat="1" ht="16.5" customHeight="1" x14ac:dyDescent="0.2">
      <c r="A122" s="30"/>
      <c r="B122" s="31"/>
      <c r="C122" s="170" t="s">
        <v>80</v>
      </c>
      <c r="D122" s="170" t="s">
        <v>121</v>
      </c>
      <c r="E122" s="171" t="s">
        <v>413</v>
      </c>
      <c r="F122" s="172" t="s">
        <v>414</v>
      </c>
      <c r="G122" s="173" t="s">
        <v>415</v>
      </c>
      <c r="H122" s="174">
        <v>1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0</v>
      </c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79" t="s">
        <v>416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416</v>
      </c>
      <c r="BM122" s="179" t="s">
        <v>417</v>
      </c>
    </row>
    <row r="123" spans="1:65" s="2" customFormat="1" ht="16.5" customHeight="1" x14ac:dyDescent="0.2">
      <c r="A123" s="30"/>
      <c r="B123" s="31"/>
      <c r="C123" s="170" t="s">
        <v>82</v>
      </c>
      <c r="D123" s="170" t="s">
        <v>121</v>
      </c>
      <c r="E123" s="171" t="s">
        <v>418</v>
      </c>
      <c r="F123" s="172" t="s">
        <v>419</v>
      </c>
      <c r="G123" s="173" t="s">
        <v>415</v>
      </c>
      <c r="H123" s="174">
        <v>1</v>
      </c>
      <c r="I123" s="374">
        <v>0</v>
      </c>
      <c r="J123" s="175">
        <f>ROUND(I123*H123,2)</f>
        <v>0</v>
      </c>
      <c r="K123" s="172" t="s">
        <v>123</v>
      </c>
      <c r="L123" s="35"/>
      <c r="M123" s="381" t="s">
        <v>1</v>
      </c>
      <c r="N123" s="176" t="s">
        <v>37</v>
      </c>
      <c r="O123" s="177">
        <v>0</v>
      </c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9" t="s">
        <v>416</v>
      </c>
      <c r="AT123" s="179" t="s">
        <v>121</v>
      </c>
      <c r="AU123" s="179" t="s">
        <v>80</v>
      </c>
      <c r="AY123" s="16" t="s">
        <v>120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6" t="s">
        <v>80</v>
      </c>
      <c r="BK123" s="180">
        <f>ROUND(I123*H123,2)</f>
        <v>0</v>
      </c>
      <c r="BL123" s="16" t="s">
        <v>416</v>
      </c>
      <c r="BM123" s="179" t="s">
        <v>420</v>
      </c>
    </row>
    <row r="124" spans="1:65" s="12" customFormat="1" x14ac:dyDescent="0.2">
      <c r="B124" s="181"/>
      <c r="C124" s="182"/>
      <c r="D124" s="183" t="s">
        <v>125</v>
      </c>
      <c r="E124" s="184" t="s">
        <v>1</v>
      </c>
      <c r="F124" s="185" t="s">
        <v>805</v>
      </c>
      <c r="G124" s="182"/>
      <c r="H124" s="184" t="s">
        <v>1</v>
      </c>
      <c r="I124" s="369"/>
      <c r="J124" s="182"/>
      <c r="K124" s="182"/>
      <c r="L124" s="186"/>
      <c r="M124" s="378"/>
      <c r="N124" s="187"/>
      <c r="O124" s="187"/>
      <c r="P124" s="187"/>
      <c r="Q124" s="187"/>
      <c r="R124" s="187"/>
      <c r="S124" s="187"/>
      <c r="T124" s="188"/>
      <c r="AT124" s="189" t="s">
        <v>125</v>
      </c>
      <c r="AU124" s="189" t="s">
        <v>80</v>
      </c>
      <c r="AV124" s="12" t="s">
        <v>80</v>
      </c>
      <c r="AW124" s="12" t="s">
        <v>28</v>
      </c>
      <c r="AX124" s="12" t="s">
        <v>72</v>
      </c>
      <c r="AY124" s="189" t="s">
        <v>120</v>
      </c>
    </row>
    <row r="125" spans="1:65" s="2" customFormat="1" ht="16.5" customHeight="1" x14ac:dyDescent="0.2">
      <c r="A125" s="30"/>
      <c r="B125" s="31"/>
      <c r="C125" s="170" t="s">
        <v>127</v>
      </c>
      <c r="D125" s="170" t="s">
        <v>121</v>
      </c>
      <c r="E125" s="171" t="s">
        <v>421</v>
      </c>
      <c r="F125" s="172" t="s">
        <v>422</v>
      </c>
      <c r="G125" s="173" t="s">
        <v>415</v>
      </c>
      <c r="H125" s="174">
        <v>1</v>
      </c>
      <c r="I125" s="374">
        <v>0</v>
      </c>
      <c r="J125" s="175">
        <f>ROUND(I125*H125,2)</f>
        <v>0</v>
      </c>
      <c r="K125" s="172" t="s">
        <v>123</v>
      </c>
      <c r="L125" s="35"/>
      <c r="M125" s="381" t="s">
        <v>1</v>
      </c>
      <c r="N125" s="176" t="s">
        <v>37</v>
      </c>
      <c r="O125" s="177">
        <v>0</v>
      </c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9" t="s">
        <v>416</v>
      </c>
      <c r="AT125" s="179" t="s">
        <v>121</v>
      </c>
      <c r="AU125" s="179" t="s">
        <v>80</v>
      </c>
      <c r="AY125" s="16" t="s">
        <v>120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6" t="s">
        <v>80</v>
      </c>
      <c r="BK125" s="180">
        <f>ROUND(I125*H125,2)</f>
        <v>0</v>
      </c>
      <c r="BL125" s="16" t="s">
        <v>416</v>
      </c>
      <c r="BM125" s="179" t="s">
        <v>423</v>
      </c>
    </row>
    <row r="126" spans="1:65" s="12" customFormat="1" x14ac:dyDescent="0.2">
      <c r="B126" s="181"/>
      <c r="C126" s="182"/>
      <c r="D126" s="183" t="s">
        <v>125</v>
      </c>
      <c r="E126" s="184" t="s">
        <v>1</v>
      </c>
      <c r="F126" s="185" t="s">
        <v>806</v>
      </c>
      <c r="G126" s="182"/>
      <c r="H126" s="184" t="s">
        <v>1</v>
      </c>
      <c r="I126" s="369"/>
      <c r="J126" s="182"/>
      <c r="K126" s="182"/>
      <c r="L126" s="186"/>
      <c r="M126" s="378"/>
      <c r="N126" s="187"/>
      <c r="O126" s="187"/>
      <c r="P126" s="187"/>
      <c r="Q126" s="187"/>
      <c r="R126" s="187"/>
      <c r="S126" s="187"/>
      <c r="T126" s="188"/>
      <c r="AT126" s="189" t="s">
        <v>125</v>
      </c>
      <c r="AU126" s="189" t="s">
        <v>80</v>
      </c>
      <c r="AV126" s="12" t="s">
        <v>80</v>
      </c>
      <c r="AW126" s="12" t="s">
        <v>28</v>
      </c>
      <c r="AX126" s="12" t="s">
        <v>72</v>
      </c>
      <c r="AY126" s="189" t="s">
        <v>120</v>
      </c>
    </row>
    <row r="127" spans="1:65" s="11" customFormat="1" ht="24" customHeight="1" x14ac:dyDescent="0.2">
      <c r="B127" s="158"/>
      <c r="C127" s="159"/>
      <c r="D127" s="160" t="s">
        <v>71</v>
      </c>
      <c r="E127" s="161" t="s">
        <v>424</v>
      </c>
      <c r="F127" s="161" t="s">
        <v>425</v>
      </c>
      <c r="G127" s="159"/>
      <c r="H127" s="159"/>
      <c r="I127" s="372"/>
      <c r="J127" s="162">
        <f>BK127</f>
        <v>0</v>
      </c>
      <c r="K127" s="159"/>
      <c r="L127" s="163"/>
      <c r="M127" s="377"/>
      <c r="N127" s="164"/>
      <c r="O127" s="164"/>
      <c r="P127" s="165">
        <f>SUM(P128:P132)</f>
        <v>0</v>
      </c>
      <c r="Q127" s="164"/>
      <c r="R127" s="165">
        <f>SUM(R128:R132)</f>
        <v>0</v>
      </c>
      <c r="S127" s="164"/>
      <c r="T127" s="166">
        <f>SUM(T128:T132)</f>
        <v>0</v>
      </c>
      <c r="AR127" s="167" t="s">
        <v>135</v>
      </c>
      <c r="AT127" s="168" t="s">
        <v>71</v>
      </c>
      <c r="AU127" s="168" t="s">
        <v>72</v>
      </c>
      <c r="AY127" s="167" t="s">
        <v>120</v>
      </c>
      <c r="BK127" s="169">
        <f>SUM(BK128:BK132)</f>
        <v>0</v>
      </c>
    </row>
    <row r="128" spans="1:65" s="2" customFormat="1" ht="16.5" customHeight="1" x14ac:dyDescent="0.2">
      <c r="A128" s="30"/>
      <c r="B128" s="31"/>
      <c r="C128" s="170" t="s">
        <v>124</v>
      </c>
      <c r="D128" s="170" t="s">
        <v>121</v>
      </c>
      <c r="E128" s="171" t="s">
        <v>426</v>
      </c>
      <c r="F128" s="172" t="s">
        <v>425</v>
      </c>
      <c r="G128" s="173" t="s">
        <v>415</v>
      </c>
      <c r="H128" s="174">
        <v>1</v>
      </c>
      <c r="I128" s="374">
        <v>0</v>
      </c>
      <c r="J128" s="175">
        <f>ROUND(I128*H128,2)</f>
        <v>0</v>
      </c>
      <c r="K128" s="172" t="s">
        <v>123</v>
      </c>
      <c r="L128" s="35"/>
      <c r="M128" s="381" t="s">
        <v>1</v>
      </c>
      <c r="N128" s="176" t="s">
        <v>37</v>
      </c>
      <c r="O128" s="177">
        <v>0</v>
      </c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9" t="s">
        <v>416</v>
      </c>
      <c r="AT128" s="179" t="s">
        <v>121</v>
      </c>
      <c r="AU128" s="179" t="s">
        <v>80</v>
      </c>
      <c r="AY128" s="16" t="s">
        <v>120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6" t="s">
        <v>80</v>
      </c>
      <c r="BK128" s="180">
        <f>ROUND(I128*H128,2)</f>
        <v>0</v>
      </c>
      <c r="BL128" s="16" t="s">
        <v>416</v>
      </c>
      <c r="BM128" s="179" t="s">
        <v>427</v>
      </c>
    </row>
    <row r="129" spans="1:65" s="12" customFormat="1" x14ac:dyDescent="0.2">
      <c r="B129" s="181"/>
      <c r="C129" s="182"/>
      <c r="D129" s="183" t="s">
        <v>125</v>
      </c>
      <c r="E129" s="184" t="s">
        <v>1</v>
      </c>
      <c r="F129" s="185" t="s">
        <v>807</v>
      </c>
      <c r="G129" s="182"/>
      <c r="H129" s="184" t="s">
        <v>1</v>
      </c>
      <c r="I129" s="369"/>
      <c r="J129" s="182"/>
      <c r="K129" s="182"/>
      <c r="L129" s="186"/>
      <c r="M129" s="378"/>
      <c r="N129" s="187"/>
      <c r="O129" s="187"/>
      <c r="P129" s="187"/>
      <c r="Q129" s="187"/>
      <c r="R129" s="187"/>
      <c r="S129" s="187"/>
      <c r="T129" s="188"/>
      <c r="AT129" s="189" t="s">
        <v>125</v>
      </c>
      <c r="AU129" s="189" t="s">
        <v>80</v>
      </c>
      <c r="AV129" s="12" t="s">
        <v>80</v>
      </c>
      <c r="AW129" s="12" t="s">
        <v>28</v>
      </c>
      <c r="AX129" s="12" t="s">
        <v>72</v>
      </c>
      <c r="AY129" s="189" t="s">
        <v>120</v>
      </c>
    </row>
    <row r="130" spans="1:65" s="2" customFormat="1" ht="16.5" customHeight="1" x14ac:dyDescent="0.2">
      <c r="A130" s="30"/>
      <c r="B130" s="31"/>
      <c r="C130" s="170" t="s">
        <v>135</v>
      </c>
      <c r="D130" s="170" t="s">
        <v>121</v>
      </c>
      <c r="E130" s="171" t="s">
        <v>428</v>
      </c>
      <c r="F130" s="172" t="s">
        <v>429</v>
      </c>
      <c r="G130" s="173" t="s">
        <v>415</v>
      </c>
      <c r="H130" s="174">
        <v>1</v>
      </c>
      <c r="I130" s="374">
        <v>0</v>
      </c>
      <c r="J130" s="175">
        <f>ROUND(I130*H130,2)</f>
        <v>0</v>
      </c>
      <c r="K130" s="172" t="s">
        <v>123</v>
      </c>
      <c r="L130" s="35"/>
      <c r="M130" s="381" t="s">
        <v>1</v>
      </c>
      <c r="N130" s="176" t="s">
        <v>37</v>
      </c>
      <c r="O130" s="177">
        <v>0</v>
      </c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9" t="s">
        <v>416</v>
      </c>
      <c r="AT130" s="179" t="s">
        <v>121</v>
      </c>
      <c r="AU130" s="179" t="s">
        <v>80</v>
      </c>
      <c r="AY130" s="16" t="s">
        <v>120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6" t="s">
        <v>80</v>
      </c>
      <c r="BK130" s="180">
        <f>ROUND(I130*H130,2)</f>
        <v>0</v>
      </c>
      <c r="BL130" s="16" t="s">
        <v>416</v>
      </c>
      <c r="BM130" s="179" t="s">
        <v>430</v>
      </c>
    </row>
    <row r="131" spans="1:65" s="2" customFormat="1" ht="16.5" customHeight="1" x14ac:dyDescent="0.2">
      <c r="A131" s="30"/>
      <c r="B131" s="31"/>
      <c r="C131" s="170" t="s">
        <v>139</v>
      </c>
      <c r="D131" s="170" t="s">
        <v>121</v>
      </c>
      <c r="E131" s="171" t="s">
        <v>431</v>
      </c>
      <c r="F131" s="172" t="s">
        <v>432</v>
      </c>
      <c r="G131" s="173" t="s">
        <v>415</v>
      </c>
      <c r="H131" s="174">
        <v>1</v>
      </c>
      <c r="I131" s="374">
        <v>0</v>
      </c>
      <c r="J131" s="175">
        <f>ROUND(I131*H131,2)</f>
        <v>0</v>
      </c>
      <c r="K131" s="172" t="s">
        <v>123</v>
      </c>
      <c r="L131" s="35"/>
      <c r="M131" s="381" t="s">
        <v>1</v>
      </c>
      <c r="N131" s="176" t="s">
        <v>37</v>
      </c>
      <c r="O131" s="177">
        <v>0</v>
      </c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9" t="s">
        <v>416</v>
      </c>
      <c r="AT131" s="179" t="s">
        <v>121</v>
      </c>
      <c r="AU131" s="179" t="s">
        <v>80</v>
      </c>
      <c r="AY131" s="16" t="s">
        <v>120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80</v>
      </c>
      <c r="BK131" s="180">
        <f>ROUND(I131*H131,2)</f>
        <v>0</v>
      </c>
      <c r="BL131" s="16" t="s">
        <v>416</v>
      </c>
      <c r="BM131" s="179" t="s">
        <v>433</v>
      </c>
    </row>
    <row r="132" spans="1:65" s="2" customFormat="1" ht="16.5" customHeight="1" x14ac:dyDescent="0.2">
      <c r="A132" s="30"/>
      <c r="B132" s="31"/>
      <c r="C132" s="170" t="s">
        <v>143</v>
      </c>
      <c r="D132" s="170" t="s">
        <v>121</v>
      </c>
      <c r="E132" s="171" t="s">
        <v>434</v>
      </c>
      <c r="F132" s="172" t="s">
        <v>435</v>
      </c>
      <c r="G132" s="173" t="s">
        <v>415</v>
      </c>
      <c r="H132" s="174">
        <v>1</v>
      </c>
      <c r="I132" s="374">
        <v>0</v>
      </c>
      <c r="J132" s="175">
        <f>ROUND(I132*H132,2)</f>
        <v>0</v>
      </c>
      <c r="K132" s="172" t="s">
        <v>123</v>
      </c>
      <c r="L132" s="35"/>
      <c r="M132" s="381" t="s">
        <v>1</v>
      </c>
      <c r="N132" s="176" t="s">
        <v>37</v>
      </c>
      <c r="O132" s="177">
        <v>0</v>
      </c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9" t="s">
        <v>416</v>
      </c>
      <c r="AT132" s="179" t="s">
        <v>121</v>
      </c>
      <c r="AU132" s="179" t="s">
        <v>80</v>
      </c>
      <c r="AY132" s="16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6" t="s">
        <v>80</v>
      </c>
      <c r="BK132" s="180">
        <f>ROUND(I132*H132,2)</f>
        <v>0</v>
      </c>
      <c r="BL132" s="16" t="s">
        <v>416</v>
      </c>
      <c r="BM132" s="179" t="s">
        <v>436</v>
      </c>
    </row>
    <row r="133" spans="1:65" s="11" customFormat="1" ht="25.9" customHeight="1" x14ac:dyDescent="0.2">
      <c r="B133" s="158"/>
      <c r="C133" s="159"/>
      <c r="D133" s="160" t="s">
        <v>71</v>
      </c>
      <c r="E133" s="161" t="s">
        <v>437</v>
      </c>
      <c r="F133" s="161" t="s">
        <v>438</v>
      </c>
      <c r="G133" s="159"/>
      <c r="H133" s="159"/>
      <c r="I133" s="372"/>
      <c r="J133" s="162">
        <f>BK133</f>
        <v>0</v>
      </c>
      <c r="K133" s="159"/>
      <c r="L133" s="163"/>
      <c r="M133" s="377"/>
      <c r="N133" s="164"/>
      <c r="O133" s="164"/>
      <c r="P133" s="165">
        <f>SUM(P134:P136)</f>
        <v>0</v>
      </c>
      <c r="Q133" s="164"/>
      <c r="R133" s="165">
        <f>SUM(R134:R136)</f>
        <v>0</v>
      </c>
      <c r="S133" s="164"/>
      <c r="T133" s="166">
        <f>SUM(T134:T136)</f>
        <v>0</v>
      </c>
      <c r="AR133" s="167" t="s">
        <v>135</v>
      </c>
      <c r="AT133" s="168" t="s">
        <v>71</v>
      </c>
      <c r="AU133" s="168" t="s">
        <v>72</v>
      </c>
      <c r="AY133" s="167" t="s">
        <v>120</v>
      </c>
      <c r="BK133" s="169">
        <f>SUM(BK134:BK136)</f>
        <v>0</v>
      </c>
    </row>
    <row r="134" spans="1:65" s="2" customFormat="1" ht="16.5" customHeight="1" x14ac:dyDescent="0.2">
      <c r="A134" s="30"/>
      <c r="B134" s="31"/>
      <c r="C134" s="170" t="s">
        <v>148</v>
      </c>
      <c r="D134" s="170" t="s">
        <v>121</v>
      </c>
      <c r="E134" s="171" t="s">
        <v>439</v>
      </c>
      <c r="F134" s="172" t="s">
        <v>440</v>
      </c>
      <c r="G134" s="173" t="s">
        <v>415</v>
      </c>
      <c r="H134" s="174">
        <v>1</v>
      </c>
      <c r="I134" s="374">
        <v>0</v>
      </c>
      <c r="J134" s="175">
        <f>ROUND(I134*H134,2)</f>
        <v>0</v>
      </c>
      <c r="K134" s="172" t="s">
        <v>123</v>
      </c>
      <c r="L134" s="35"/>
      <c r="M134" s="381" t="s">
        <v>1</v>
      </c>
      <c r="N134" s="176" t="s">
        <v>37</v>
      </c>
      <c r="O134" s="177">
        <v>0</v>
      </c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9" t="s">
        <v>416</v>
      </c>
      <c r="AT134" s="179" t="s">
        <v>121</v>
      </c>
      <c r="AU134" s="179" t="s">
        <v>80</v>
      </c>
      <c r="AY134" s="16" t="s">
        <v>120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80</v>
      </c>
      <c r="BK134" s="180">
        <f>ROUND(I134*H134,2)</f>
        <v>0</v>
      </c>
      <c r="BL134" s="16" t="s">
        <v>416</v>
      </c>
      <c r="BM134" s="179" t="s">
        <v>441</v>
      </c>
    </row>
    <row r="135" spans="1:65" s="2" customFormat="1" ht="16.5" customHeight="1" x14ac:dyDescent="0.2">
      <c r="A135" s="30"/>
      <c r="B135" s="31"/>
      <c r="C135" s="170" t="s">
        <v>152</v>
      </c>
      <c r="D135" s="170" t="s">
        <v>121</v>
      </c>
      <c r="E135" s="171" t="s">
        <v>442</v>
      </c>
      <c r="F135" s="172" t="s">
        <v>443</v>
      </c>
      <c r="G135" s="173" t="s">
        <v>444</v>
      </c>
      <c r="H135" s="174">
        <v>12</v>
      </c>
      <c r="I135" s="374">
        <v>0</v>
      </c>
      <c r="J135" s="175">
        <f>ROUND(I135*H135,2)</f>
        <v>0</v>
      </c>
      <c r="K135" s="172" t="s">
        <v>123</v>
      </c>
      <c r="L135" s="35"/>
      <c r="M135" s="381" t="s">
        <v>1</v>
      </c>
      <c r="N135" s="176" t="s">
        <v>37</v>
      </c>
      <c r="O135" s="177">
        <v>0</v>
      </c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9" t="s">
        <v>416</v>
      </c>
      <c r="AT135" s="179" t="s">
        <v>121</v>
      </c>
      <c r="AU135" s="179" t="s">
        <v>80</v>
      </c>
      <c r="AY135" s="16" t="s">
        <v>120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80</v>
      </c>
      <c r="BK135" s="180">
        <f>ROUND(I135*H135,2)</f>
        <v>0</v>
      </c>
      <c r="BL135" s="16" t="s">
        <v>416</v>
      </c>
      <c r="BM135" s="179" t="s">
        <v>445</v>
      </c>
    </row>
    <row r="136" spans="1:65" s="12" customFormat="1" x14ac:dyDescent="0.2">
      <c r="B136" s="181"/>
      <c r="C136" s="182"/>
      <c r="D136" s="183" t="s">
        <v>125</v>
      </c>
      <c r="E136" s="184" t="s">
        <v>1</v>
      </c>
      <c r="F136" s="185" t="s">
        <v>603</v>
      </c>
      <c r="G136" s="182"/>
      <c r="H136" s="184" t="s">
        <v>1</v>
      </c>
      <c r="I136" s="369"/>
      <c r="J136" s="182"/>
      <c r="K136" s="182"/>
      <c r="L136" s="186"/>
      <c r="M136" s="378"/>
      <c r="N136" s="187"/>
      <c r="O136" s="187"/>
      <c r="P136" s="187"/>
      <c r="Q136" s="187"/>
      <c r="R136" s="187"/>
      <c r="S136" s="187"/>
      <c r="T136" s="188"/>
      <c r="AT136" s="189" t="s">
        <v>125</v>
      </c>
      <c r="AU136" s="189" t="s">
        <v>80</v>
      </c>
      <c r="AV136" s="12" t="s">
        <v>80</v>
      </c>
      <c r="AW136" s="12" t="s">
        <v>28</v>
      </c>
      <c r="AX136" s="12" t="s">
        <v>72</v>
      </c>
      <c r="AY136" s="189" t="s">
        <v>120</v>
      </c>
    </row>
    <row r="137" spans="1:65" s="284" customFormat="1" ht="25.9" customHeight="1" x14ac:dyDescent="0.2">
      <c r="B137" s="285"/>
      <c r="C137" s="286"/>
      <c r="D137" s="287" t="s">
        <v>71</v>
      </c>
      <c r="E137" s="288" t="s">
        <v>604</v>
      </c>
      <c r="F137" s="288" t="s">
        <v>605</v>
      </c>
      <c r="G137" s="286"/>
      <c r="H137" s="286"/>
      <c r="I137" s="387"/>
      <c r="J137" s="289">
        <f>BK137</f>
        <v>0</v>
      </c>
      <c r="K137" s="286"/>
      <c r="L137" s="290"/>
      <c r="M137" s="391"/>
      <c r="N137" s="291"/>
      <c r="O137" s="291"/>
      <c r="P137" s="292">
        <f>SUM(P138:P140)</f>
        <v>0</v>
      </c>
      <c r="Q137" s="291"/>
      <c r="R137" s="292">
        <f>SUM(R138:R140)</f>
        <v>0</v>
      </c>
      <c r="S137" s="291"/>
      <c r="T137" s="293">
        <f>SUM(T138:T140)</f>
        <v>0</v>
      </c>
      <c r="AR137" s="294" t="s">
        <v>135</v>
      </c>
      <c r="AT137" s="295" t="s">
        <v>71</v>
      </c>
      <c r="AU137" s="295" t="s">
        <v>72</v>
      </c>
      <c r="AY137" s="294" t="s">
        <v>120</v>
      </c>
      <c r="BK137" s="296">
        <f>SUM(BK138:BK140)</f>
        <v>0</v>
      </c>
    </row>
    <row r="138" spans="1:65" s="2" customFormat="1" ht="16.5" customHeight="1" x14ac:dyDescent="0.2">
      <c r="A138" s="261"/>
      <c r="B138" s="31"/>
      <c r="C138" s="264">
        <v>10</v>
      </c>
      <c r="D138" s="264" t="s">
        <v>121</v>
      </c>
      <c r="E138" s="265" t="s">
        <v>606</v>
      </c>
      <c r="F138" s="266" t="s">
        <v>607</v>
      </c>
      <c r="G138" s="267" t="s">
        <v>415</v>
      </c>
      <c r="H138" s="268">
        <v>1</v>
      </c>
      <c r="I138" s="388">
        <v>0</v>
      </c>
      <c r="J138" s="269">
        <f>ROUND(I138*H138,2)</f>
        <v>0</v>
      </c>
      <c r="K138" s="172" t="s">
        <v>123</v>
      </c>
      <c r="L138" s="35"/>
      <c r="M138" s="381" t="s">
        <v>1</v>
      </c>
      <c r="N138" s="176" t="s">
        <v>37</v>
      </c>
      <c r="O138" s="177">
        <v>0</v>
      </c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261"/>
      <c r="V138" s="261"/>
      <c r="W138" s="261"/>
      <c r="X138" s="261"/>
      <c r="Y138" s="261"/>
      <c r="Z138" s="261"/>
      <c r="AA138" s="261"/>
      <c r="AB138" s="261"/>
      <c r="AC138" s="261"/>
      <c r="AD138" s="261"/>
      <c r="AE138" s="261"/>
      <c r="AR138" s="273" t="s">
        <v>416</v>
      </c>
      <c r="AT138" s="273" t="s">
        <v>121</v>
      </c>
      <c r="AU138" s="273" t="s">
        <v>80</v>
      </c>
      <c r="AY138" s="16" t="s">
        <v>120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6" t="s">
        <v>80</v>
      </c>
      <c r="BK138" s="180">
        <f>ROUND(I138*H138,2)</f>
        <v>0</v>
      </c>
      <c r="BL138" s="16" t="s">
        <v>416</v>
      </c>
      <c r="BM138" s="273" t="s">
        <v>608</v>
      </c>
    </row>
    <row r="139" spans="1:65" s="2" customFormat="1" ht="39" x14ac:dyDescent="0.2">
      <c r="A139" s="261"/>
      <c r="B139" s="31"/>
      <c r="C139" s="259"/>
      <c r="D139" s="282" t="s">
        <v>213</v>
      </c>
      <c r="E139" s="259"/>
      <c r="F139" s="283" t="s">
        <v>609</v>
      </c>
      <c r="G139" s="259"/>
      <c r="H139" s="259"/>
      <c r="I139" s="384"/>
      <c r="J139" s="259"/>
      <c r="K139" s="259"/>
      <c r="L139" s="35"/>
      <c r="M139" s="378"/>
      <c r="N139" s="187"/>
      <c r="O139" s="187"/>
      <c r="P139" s="187"/>
      <c r="Q139" s="187"/>
      <c r="R139" s="187"/>
      <c r="S139" s="187"/>
      <c r="T139" s="188"/>
      <c r="U139" s="261"/>
      <c r="V139" s="261"/>
      <c r="W139" s="261"/>
      <c r="X139" s="261"/>
      <c r="Y139" s="261"/>
      <c r="Z139" s="261"/>
      <c r="AA139" s="261"/>
      <c r="AB139" s="261"/>
      <c r="AC139" s="261"/>
      <c r="AD139" s="261"/>
      <c r="AE139" s="261"/>
      <c r="AT139" s="16" t="s">
        <v>213</v>
      </c>
      <c r="AU139" s="16" t="s">
        <v>80</v>
      </c>
    </row>
    <row r="140" spans="1:65" s="2" customFormat="1" ht="16.5" customHeight="1" x14ac:dyDescent="0.2">
      <c r="A140" s="261"/>
      <c r="B140" s="31"/>
      <c r="C140" s="264">
        <v>11</v>
      </c>
      <c r="D140" s="264" t="s">
        <v>121</v>
      </c>
      <c r="E140" s="265" t="s">
        <v>624</v>
      </c>
      <c r="F140" s="266" t="s">
        <v>626</v>
      </c>
      <c r="G140" s="267" t="s">
        <v>625</v>
      </c>
      <c r="H140" s="268">
        <v>6</v>
      </c>
      <c r="I140" s="388">
        <v>0</v>
      </c>
      <c r="J140" s="269">
        <f>ROUND(I140*H140,2)</f>
        <v>0</v>
      </c>
      <c r="K140" s="172" t="s">
        <v>123</v>
      </c>
      <c r="L140" s="35"/>
      <c r="M140" s="383" t="s">
        <v>1</v>
      </c>
      <c r="N140" s="219" t="s">
        <v>37</v>
      </c>
      <c r="O140" s="220">
        <v>0</v>
      </c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261"/>
      <c r="V140" s="261"/>
      <c r="W140" s="261"/>
      <c r="X140" s="261"/>
      <c r="Y140" s="261"/>
      <c r="Z140" s="261"/>
      <c r="AA140" s="261"/>
      <c r="AB140" s="261"/>
      <c r="AC140" s="261"/>
      <c r="AD140" s="261"/>
      <c r="AE140" s="261"/>
      <c r="AR140" s="273" t="s">
        <v>416</v>
      </c>
      <c r="AT140" s="273" t="s">
        <v>121</v>
      </c>
      <c r="AU140" s="273" t="s">
        <v>80</v>
      </c>
      <c r="AY140" s="16" t="s">
        <v>120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6" t="s">
        <v>80</v>
      </c>
      <c r="BK140" s="180">
        <f>ROUND(I140*H140,2)</f>
        <v>0</v>
      </c>
      <c r="BL140" s="16" t="s">
        <v>416</v>
      </c>
      <c r="BM140" s="273" t="s">
        <v>608</v>
      </c>
    </row>
    <row r="141" spans="1:65" s="12" customFormat="1" x14ac:dyDescent="0.2">
      <c r="B141" s="181"/>
      <c r="C141" s="182"/>
      <c r="D141" s="183" t="s">
        <v>125</v>
      </c>
      <c r="E141" s="184" t="s">
        <v>1</v>
      </c>
      <c r="F141" s="185" t="s">
        <v>808</v>
      </c>
      <c r="G141" s="182"/>
      <c r="H141" s="184" t="s">
        <v>1</v>
      </c>
      <c r="I141" s="369"/>
      <c r="J141" s="182"/>
      <c r="K141" s="182"/>
      <c r="L141" s="186"/>
      <c r="M141" s="324"/>
      <c r="N141" s="187"/>
      <c r="O141" s="187"/>
      <c r="P141" s="187"/>
      <c r="Q141" s="187"/>
      <c r="R141" s="187"/>
      <c r="S141" s="187"/>
      <c r="T141" s="324"/>
      <c r="AT141" s="189" t="s">
        <v>125</v>
      </c>
      <c r="AU141" s="189" t="s">
        <v>80</v>
      </c>
      <c r="AV141" s="12" t="s">
        <v>80</v>
      </c>
      <c r="AW141" s="12" t="s">
        <v>28</v>
      </c>
      <c r="AX141" s="12" t="s">
        <v>72</v>
      </c>
      <c r="AY141" s="189" t="s">
        <v>120</v>
      </c>
    </row>
    <row r="142" spans="1:65" s="2" customFormat="1" ht="6.95" customHeight="1" x14ac:dyDescent="0.2">
      <c r="A142" s="261"/>
      <c r="B142" s="50"/>
      <c r="C142" s="51"/>
      <c r="D142" s="51"/>
      <c r="E142" s="51"/>
      <c r="F142" s="51"/>
      <c r="G142" s="51"/>
      <c r="H142" s="51"/>
      <c r="I142" s="373"/>
      <c r="J142" s="51"/>
      <c r="K142" s="51"/>
      <c r="L142" s="35"/>
      <c r="M142" s="261"/>
      <c r="O142" s="261"/>
      <c r="P142" s="261"/>
      <c r="Q142" s="261"/>
      <c r="R142" s="261"/>
      <c r="S142" s="261"/>
      <c r="T142" s="261"/>
      <c r="U142" s="261"/>
      <c r="V142" s="261"/>
      <c r="W142" s="261"/>
      <c r="X142" s="261"/>
      <c r="Y142" s="261"/>
      <c r="Z142" s="261"/>
      <c r="AA142" s="261"/>
      <c r="AB142" s="261"/>
      <c r="AC142" s="261"/>
      <c r="AD142" s="261"/>
      <c r="AE142" s="261"/>
    </row>
  </sheetData>
  <sheetProtection password="CA23" sheet="1" objects="1" scenarios="1"/>
  <autoFilter ref="C119:K136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O240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17.5" style="1" customWidth="1"/>
    <col min="13" max="20" width="17.5" style="1" hidden="1" customWidth="1"/>
    <col min="21" max="21" width="17.5" style="1" customWidth="1"/>
    <col min="22" max="22" width="19.6640625" style="1" customWidth="1"/>
    <col min="23" max="27" width="17.33203125" style="1" customWidth="1"/>
    <col min="28" max="28" width="16.33203125" style="1" customWidth="1"/>
    <col min="29" max="29" width="11" style="1" customWidth="1"/>
    <col min="30" max="30" width="15" style="1" customWidth="1"/>
    <col min="31" max="31" width="18.83203125" style="1" customWidth="1"/>
    <col min="32" max="39" width="14.83203125" customWidth="1"/>
    <col min="40" max="43" width="14.83203125" hidden="1" customWidth="1"/>
    <col min="44" max="65" width="14.83203125" style="1" hidden="1" customWidth="1"/>
    <col min="66" max="67" width="14.83203125" hidden="1" customWidth="1"/>
    <col min="68" max="68" width="14.83203125" customWidth="1"/>
    <col min="69" max="70" width="12.33203125" customWidth="1"/>
  </cols>
  <sheetData>
    <row r="1" spans="1:46" x14ac:dyDescent="0.2">
      <c r="A1" s="21"/>
    </row>
    <row r="2" spans="1:4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81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14</v>
      </c>
      <c r="L6" s="19"/>
    </row>
    <row r="7" spans="1:4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5"/>
      <c r="C9" s="30"/>
      <c r="D9" s="30"/>
      <c r="E9" s="366" t="s">
        <v>97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5"/>
      <c r="C15" s="30"/>
      <c r="D15" s="30"/>
      <c r="E15" s="107" t="s">
        <v>449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ROUND(J120,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ROUND((SUM(BE120:BE239)),  2)</f>
        <v>0</v>
      </c>
      <c r="G33" s="30"/>
      <c r="H33" s="30"/>
      <c r="I33" s="118">
        <v>0.21</v>
      </c>
      <c r="J33" s="117">
        <f>ROUND(((SUM(BE120:BE239))*I33),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ROUND((SUM(BF120:BF239)),  2)</f>
        <v>0</v>
      </c>
      <c r="G34" s="30"/>
      <c r="H34" s="30"/>
      <c r="I34" s="118">
        <v>0.15</v>
      </c>
      <c r="J34" s="117">
        <f>ROUND(((SUM(BF120:BF239))*I34),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ROUND((SUM(BG120:BG239)),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ROUND((SUM(BH120:BH239)),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ROUND((SUM(BI120:BI239)),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001 - SO 001 - Bourací práce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>Statutární město Ostrava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J120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221</v>
      </c>
      <c r="E98" s="144"/>
      <c r="F98" s="144"/>
      <c r="G98" s="144"/>
      <c r="H98" s="144"/>
      <c r="I98" s="144"/>
      <c r="J98" s="145">
        <f>J215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104</v>
      </c>
      <c r="E99" s="144"/>
      <c r="F99" s="144"/>
      <c r="G99" s="144"/>
      <c r="H99" s="144"/>
      <c r="I99" s="144"/>
      <c r="J99" s="145">
        <f>J219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105</v>
      </c>
      <c r="E100" s="144"/>
      <c r="F100" s="144"/>
      <c r="G100" s="144"/>
      <c r="H100" s="144"/>
      <c r="I100" s="144"/>
      <c r="J100" s="145">
        <f>J230</f>
        <v>0</v>
      </c>
      <c r="K100" s="142"/>
      <c r="L100" s="146"/>
    </row>
    <row r="101" spans="1:31" s="2" customFormat="1" ht="21.75" customHeight="1" x14ac:dyDescent="0.2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 x14ac:dyDescent="0.2">
      <c r="A102" s="3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 x14ac:dyDescent="0.2">
      <c r="A106" s="30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 x14ac:dyDescent="0.2">
      <c r="A107" s="30"/>
      <c r="B107" s="31"/>
      <c r="C107" s="22" t="s">
        <v>106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 x14ac:dyDescent="0.2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 x14ac:dyDescent="0.2">
      <c r="A109" s="30"/>
      <c r="B109" s="31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 x14ac:dyDescent="0.2">
      <c r="A110" s="30"/>
      <c r="B110" s="31"/>
      <c r="C110" s="32"/>
      <c r="D110" s="32"/>
      <c r="E110" s="361" t="str">
        <f>E7</f>
        <v>Rekonstrukce ul. Alejnikovova, Ostrava - Zábřeh</v>
      </c>
      <c r="F110" s="362"/>
      <c r="G110" s="362"/>
      <c r="H110" s="36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7" t="s">
        <v>96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 x14ac:dyDescent="0.2">
      <c r="A112" s="30"/>
      <c r="B112" s="31"/>
      <c r="C112" s="32"/>
      <c r="D112" s="32"/>
      <c r="E112" s="358" t="str">
        <f>E9</f>
        <v>001 - SO 001 - Bourací práce</v>
      </c>
      <c r="F112" s="363"/>
      <c r="G112" s="363"/>
      <c r="H112" s="36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18</v>
      </c>
      <c r="D114" s="32"/>
      <c r="E114" s="32"/>
      <c r="F114" s="25" t="str">
        <f>F12</f>
        <v xml:space="preserve"> </v>
      </c>
      <c r="G114" s="32"/>
      <c r="H114" s="32"/>
      <c r="I114" s="27" t="s">
        <v>20</v>
      </c>
      <c r="J114" s="62">
        <f>IF(J12="","",J12)</f>
        <v>44105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 x14ac:dyDescent="0.2">
      <c r="A116" s="30"/>
      <c r="B116" s="31"/>
      <c r="C116" s="27" t="s">
        <v>21</v>
      </c>
      <c r="D116" s="32"/>
      <c r="E116" s="32"/>
      <c r="F116" s="25" t="str">
        <f>E15</f>
        <v>Statutární město Ostrava</v>
      </c>
      <c r="G116" s="32"/>
      <c r="H116" s="32"/>
      <c r="I116" s="27" t="s">
        <v>26</v>
      </c>
      <c r="J116" s="28" t="str">
        <f>E21</f>
        <v>Ing. David Klimša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 x14ac:dyDescent="0.2">
      <c r="A117" s="30"/>
      <c r="B117" s="31"/>
      <c r="C117" s="27" t="s">
        <v>24</v>
      </c>
      <c r="D117" s="32"/>
      <c r="E117" s="32"/>
      <c r="F117" s="25" t="str">
        <f>IF(E18="","",E18)</f>
        <v>dle výběrového řízení</v>
      </c>
      <c r="G117" s="32"/>
      <c r="H117" s="32"/>
      <c r="I117" s="27" t="s">
        <v>29</v>
      </c>
      <c r="J117" s="28" t="str">
        <f>E24</f>
        <v>Ing. David Klimša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 x14ac:dyDescent="0.2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30"/>
      <c r="B120" s="31"/>
      <c r="C120" s="78" t="s">
        <v>118</v>
      </c>
      <c r="D120" s="32"/>
      <c r="E120" s="32"/>
      <c r="F120" s="32"/>
      <c r="G120" s="32"/>
      <c r="H120" s="32"/>
      <c r="I120" s="32"/>
      <c r="J120" s="153">
        <f>BK120</f>
        <v>0</v>
      </c>
      <c r="K120" s="32"/>
      <c r="L120" s="35"/>
      <c r="M120" s="376"/>
      <c r="N120" s="154"/>
      <c r="O120" s="75"/>
      <c r="P120" s="155">
        <f>P121+P215+P219+P230</f>
        <v>1396.257613</v>
      </c>
      <c r="Q120" s="75"/>
      <c r="R120" s="155">
        <f>R121+R215+R219+R230</f>
        <v>2.3212999999999999</v>
      </c>
      <c r="S120" s="75"/>
      <c r="T120" s="156">
        <f>T121+T215+T219+T230</f>
        <v>1434.4719999999998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6" t="s">
        <v>71</v>
      </c>
      <c r="AU120" s="16" t="s">
        <v>102</v>
      </c>
      <c r="BK120" s="157">
        <f>BK121+BK215+BK219+BK230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80</v>
      </c>
      <c r="F121" s="161" t="s">
        <v>119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SUM(P122:P214)</f>
        <v>1286.856589</v>
      </c>
      <c r="Q121" s="164"/>
      <c r="R121" s="165">
        <f>SUM(R122:R214)</f>
        <v>2.3212999999999999</v>
      </c>
      <c r="S121" s="164"/>
      <c r="T121" s="166">
        <f>SUM(T122:T214)</f>
        <v>1419.04</v>
      </c>
      <c r="AR121" s="167" t="s">
        <v>80</v>
      </c>
      <c r="AT121" s="168" t="s">
        <v>71</v>
      </c>
      <c r="AU121" s="168" t="s">
        <v>72</v>
      </c>
      <c r="AY121" s="167" t="s">
        <v>120</v>
      </c>
      <c r="BK121" s="169">
        <f>SUM(BK122:BK214)</f>
        <v>0</v>
      </c>
    </row>
    <row r="122" spans="1:65" s="2" customFormat="1" ht="21" customHeight="1" x14ac:dyDescent="0.2">
      <c r="A122" s="242"/>
      <c r="B122" s="31"/>
      <c r="C122" s="170">
        <v>1</v>
      </c>
      <c r="D122" s="170" t="s">
        <v>121</v>
      </c>
      <c r="E122" s="171" t="s">
        <v>453</v>
      </c>
      <c r="F122" s="172" t="s">
        <v>452</v>
      </c>
      <c r="G122" s="173" t="s">
        <v>126</v>
      </c>
      <c r="H122" s="174">
        <v>2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10.292</v>
      </c>
      <c r="P122" s="177">
        <f>O122*H122</f>
        <v>20.584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242"/>
      <c r="V122" s="242"/>
      <c r="W122" s="242"/>
      <c r="X122" s="242"/>
      <c r="Y122" s="242"/>
      <c r="Z122" s="242"/>
      <c r="AA122" s="242"/>
      <c r="AB122" s="242"/>
      <c r="AC122" s="242"/>
      <c r="AD122" s="242"/>
      <c r="AE122" s="242"/>
      <c r="AR122" s="179" t="s">
        <v>124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124</v>
      </c>
      <c r="BM122" s="179" t="s">
        <v>130</v>
      </c>
    </row>
    <row r="123" spans="1:65" s="12" customFormat="1" x14ac:dyDescent="0.2">
      <c r="B123" s="181"/>
      <c r="C123" s="182"/>
      <c r="D123" s="183" t="s">
        <v>125</v>
      </c>
      <c r="E123" s="184" t="s">
        <v>1</v>
      </c>
      <c r="F123" s="185" t="s">
        <v>454</v>
      </c>
      <c r="G123" s="182"/>
      <c r="H123" s="184" t="s">
        <v>1</v>
      </c>
      <c r="I123" s="369"/>
      <c r="J123" s="182"/>
      <c r="K123" s="182"/>
      <c r="L123" s="186"/>
      <c r="M123" s="378"/>
      <c r="N123" s="187"/>
      <c r="O123" s="187"/>
      <c r="P123" s="187"/>
      <c r="Q123" s="187"/>
      <c r="R123" s="187"/>
      <c r="S123" s="187"/>
      <c r="T123" s="188"/>
      <c r="AT123" s="189" t="s">
        <v>125</v>
      </c>
      <c r="AU123" s="189" t="s">
        <v>80</v>
      </c>
      <c r="AV123" s="12" t="s">
        <v>80</v>
      </c>
      <c r="AW123" s="12" t="s">
        <v>28</v>
      </c>
      <c r="AX123" s="12" t="s">
        <v>72</v>
      </c>
      <c r="AY123" s="189" t="s">
        <v>120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93" t="s">
        <v>80</v>
      </c>
      <c r="G124" s="191"/>
      <c r="H124" s="194">
        <v>1</v>
      </c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72</v>
      </c>
      <c r="AY124" s="198" t="s">
        <v>120</v>
      </c>
    </row>
    <row r="125" spans="1:65" s="12" customFormat="1" x14ac:dyDescent="0.2">
      <c r="B125" s="181"/>
      <c r="C125" s="182"/>
      <c r="D125" s="183" t="s">
        <v>125</v>
      </c>
      <c r="E125" s="184" t="s">
        <v>1</v>
      </c>
      <c r="F125" s="185" t="s">
        <v>455</v>
      </c>
      <c r="G125" s="182"/>
      <c r="H125" s="184" t="s">
        <v>1</v>
      </c>
      <c r="I125" s="369"/>
      <c r="J125" s="182"/>
      <c r="K125" s="182"/>
      <c r="L125" s="186"/>
      <c r="M125" s="378"/>
      <c r="N125" s="187"/>
      <c r="O125" s="187"/>
      <c r="P125" s="187"/>
      <c r="Q125" s="187"/>
      <c r="R125" s="187"/>
      <c r="S125" s="187"/>
      <c r="T125" s="188"/>
      <c r="AT125" s="189" t="s">
        <v>125</v>
      </c>
      <c r="AU125" s="189" t="s">
        <v>80</v>
      </c>
      <c r="AV125" s="12" t="s">
        <v>80</v>
      </c>
      <c r="AW125" s="12" t="s">
        <v>28</v>
      </c>
      <c r="AX125" s="12" t="s">
        <v>72</v>
      </c>
      <c r="AY125" s="189" t="s">
        <v>120</v>
      </c>
    </row>
    <row r="126" spans="1:65" s="13" customFormat="1" x14ac:dyDescent="0.2">
      <c r="B126" s="190"/>
      <c r="C126" s="191"/>
      <c r="D126" s="183" t="s">
        <v>125</v>
      </c>
      <c r="E126" s="192" t="s">
        <v>1</v>
      </c>
      <c r="F126" s="193" t="s">
        <v>80</v>
      </c>
      <c r="G126" s="191"/>
      <c r="H126" s="194">
        <v>1</v>
      </c>
      <c r="I126" s="370"/>
      <c r="J126" s="191"/>
      <c r="K126" s="191"/>
      <c r="L126" s="195"/>
      <c r="M126" s="379"/>
      <c r="N126" s="196"/>
      <c r="O126" s="196"/>
      <c r="P126" s="196"/>
      <c r="Q126" s="196"/>
      <c r="R126" s="196"/>
      <c r="S126" s="196"/>
      <c r="T126" s="197"/>
      <c r="AT126" s="198" t="s">
        <v>125</v>
      </c>
      <c r="AU126" s="198" t="s">
        <v>80</v>
      </c>
      <c r="AV126" s="13" t="s">
        <v>82</v>
      </c>
      <c r="AW126" s="13" t="s">
        <v>28</v>
      </c>
      <c r="AX126" s="13" t="s">
        <v>72</v>
      </c>
      <c r="AY126" s="198" t="s">
        <v>120</v>
      </c>
    </row>
    <row r="127" spans="1:65" s="14" customFormat="1" x14ac:dyDescent="0.2">
      <c r="B127" s="199"/>
      <c r="C127" s="200"/>
      <c r="D127" s="183" t="s">
        <v>125</v>
      </c>
      <c r="E127" s="201" t="s">
        <v>1</v>
      </c>
      <c r="F127" s="202" t="s">
        <v>131</v>
      </c>
      <c r="G127" s="200"/>
      <c r="H127" s="203">
        <v>2</v>
      </c>
      <c r="I127" s="371"/>
      <c r="J127" s="200"/>
      <c r="K127" s="200"/>
      <c r="L127" s="204"/>
      <c r="M127" s="380"/>
      <c r="N127" s="205"/>
      <c r="O127" s="205"/>
      <c r="P127" s="205"/>
      <c r="Q127" s="205"/>
      <c r="R127" s="205"/>
      <c r="S127" s="205"/>
      <c r="T127" s="206"/>
      <c r="AT127" s="207" t="s">
        <v>125</v>
      </c>
      <c r="AU127" s="207" t="s">
        <v>80</v>
      </c>
      <c r="AV127" s="14" t="s">
        <v>124</v>
      </c>
      <c r="AW127" s="14" t="s">
        <v>28</v>
      </c>
      <c r="AX127" s="14" t="s">
        <v>80</v>
      </c>
      <c r="AY127" s="207" t="s">
        <v>120</v>
      </c>
    </row>
    <row r="128" spans="1:65" s="2" customFormat="1" ht="24" customHeight="1" x14ac:dyDescent="0.2">
      <c r="A128" s="30"/>
      <c r="B128" s="31"/>
      <c r="C128" s="170">
        <v>2</v>
      </c>
      <c r="D128" s="170" t="s">
        <v>121</v>
      </c>
      <c r="E128" s="171" t="s">
        <v>128</v>
      </c>
      <c r="F128" s="172" t="s">
        <v>129</v>
      </c>
      <c r="G128" s="173" t="s">
        <v>126</v>
      </c>
      <c r="H128" s="174">
        <v>2</v>
      </c>
      <c r="I128" s="374">
        <v>0</v>
      </c>
      <c r="J128" s="175">
        <f>ROUND(I128*H128,2)</f>
        <v>0</v>
      </c>
      <c r="K128" s="172" t="s">
        <v>123</v>
      </c>
      <c r="L128" s="35"/>
      <c r="M128" s="381" t="s">
        <v>1</v>
      </c>
      <c r="N128" s="176" t="s">
        <v>37</v>
      </c>
      <c r="O128" s="177">
        <v>10.292</v>
      </c>
      <c r="P128" s="177">
        <f>O128*H128</f>
        <v>20.584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9" t="s">
        <v>124</v>
      </c>
      <c r="AT128" s="179" t="s">
        <v>121</v>
      </c>
      <c r="AU128" s="179" t="s">
        <v>80</v>
      </c>
      <c r="AY128" s="16" t="s">
        <v>120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6" t="s">
        <v>80</v>
      </c>
      <c r="BK128" s="180">
        <f>ROUND(I128*H128,2)</f>
        <v>0</v>
      </c>
      <c r="BL128" s="16" t="s">
        <v>124</v>
      </c>
      <c r="BM128" s="179" t="s">
        <v>130</v>
      </c>
    </row>
    <row r="129" spans="1:65" s="12" customFormat="1" x14ac:dyDescent="0.2">
      <c r="B129" s="181"/>
      <c r="C129" s="182"/>
      <c r="D129" s="183" t="s">
        <v>125</v>
      </c>
      <c r="E129" s="184" t="s">
        <v>1</v>
      </c>
      <c r="F129" s="185" t="s">
        <v>456</v>
      </c>
      <c r="G129" s="182"/>
      <c r="H129" s="184" t="s">
        <v>1</v>
      </c>
      <c r="I129" s="369"/>
      <c r="J129" s="182"/>
      <c r="K129" s="182"/>
      <c r="L129" s="186"/>
      <c r="M129" s="378"/>
      <c r="N129" s="187"/>
      <c r="O129" s="187"/>
      <c r="P129" s="187"/>
      <c r="Q129" s="187"/>
      <c r="R129" s="187"/>
      <c r="S129" s="187"/>
      <c r="T129" s="188"/>
      <c r="AT129" s="189" t="s">
        <v>125</v>
      </c>
      <c r="AU129" s="189" t="s">
        <v>80</v>
      </c>
      <c r="AV129" s="12" t="s">
        <v>80</v>
      </c>
      <c r="AW129" s="12" t="s">
        <v>28</v>
      </c>
      <c r="AX129" s="12" t="s">
        <v>72</v>
      </c>
      <c r="AY129" s="189" t="s">
        <v>120</v>
      </c>
    </row>
    <row r="130" spans="1:65" s="13" customFormat="1" x14ac:dyDescent="0.2">
      <c r="B130" s="190"/>
      <c r="C130" s="191"/>
      <c r="D130" s="183" t="s">
        <v>125</v>
      </c>
      <c r="E130" s="192" t="s">
        <v>1</v>
      </c>
      <c r="F130" s="193" t="s">
        <v>80</v>
      </c>
      <c r="G130" s="191"/>
      <c r="H130" s="194">
        <v>1</v>
      </c>
      <c r="I130" s="370"/>
      <c r="J130" s="191"/>
      <c r="K130" s="191"/>
      <c r="L130" s="195"/>
      <c r="M130" s="379"/>
      <c r="N130" s="196"/>
      <c r="O130" s="196"/>
      <c r="P130" s="196"/>
      <c r="Q130" s="196"/>
      <c r="R130" s="196"/>
      <c r="S130" s="196"/>
      <c r="T130" s="197"/>
      <c r="AT130" s="198" t="s">
        <v>125</v>
      </c>
      <c r="AU130" s="198" t="s">
        <v>80</v>
      </c>
      <c r="AV130" s="13" t="s">
        <v>82</v>
      </c>
      <c r="AW130" s="13" t="s">
        <v>28</v>
      </c>
      <c r="AX130" s="13" t="s">
        <v>72</v>
      </c>
      <c r="AY130" s="198" t="s">
        <v>120</v>
      </c>
    </row>
    <row r="131" spans="1:65" s="12" customFormat="1" x14ac:dyDescent="0.2">
      <c r="B131" s="181"/>
      <c r="C131" s="182"/>
      <c r="D131" s="183" t="s">
        <v>125</v>
      </c>
      <c r="E131" s="184" t="s">
        <v>1</v>
      </c>
      <c r="F131" s="185" t="s">
        <v>457</v>
      </c>
      <c r="G131" s="182"/>
      <c r="H131" s="184" t="s">
        <v>1</v>
      </c>
      <c r="I131" s="369"/>
      <c r="J131" s="182"/>
      <c r="K131" s="182"/>
      <c r="L131" s="186"/>
      <c r="M131" s="378"/>
      <c r="N131" s="187"/>
      <c r="O131" s="187"/>
      <c r="P131" s="187"/>
      <c r="Q131" s="187"/>
      <c r="R131" s="187"/>
      <c r="S131" s="187"/>
      <c r="T131" s="188"/>
      <c r="AT131" s="189" t="s">
        <v>125</v>
      </c>
      <c r="AU131" s="189" t="s">
        <v>80</v>
      </c>
      <c r="AV131" s="12" t="s">
        <v>80</v>
      </c>
      <c r="AW131" s="12" t="s">
        <v>28</v>
      </c>
      <c r="AX131" s="12" t="s">
        <v>72</v>
      </c>
      <c r="AY131" s="189" t="s">
        <v>120</v>
      </c>
    </row>
    <row r="132" spans="1:65" s="13" customFormat="1" x14ac:dyDescent="0.2">
      <c r="B132" s="190"/>
      <c r="C132" s="191"/>
      <c r="D132" s="183" t="s">
        <v>125</v>
      </c>
      <c r="E132" s="192" t="s">
        <v>1</v>
      </c>
      <c r="F132" s="193">
        <v>1</v>
      </c>
      <c r="G132" s="191"/>
      <c r="H132" s="194">
        <v>1</v>
      </c>
      <c r="I132" s="370"/>
      <c r="J132" s="191"/>
      <c r="K132" s="191"/>
      <c r="L132" s="195"/>
      <c r="M132" s="379"/>
      <c r="N132" s="196"/>
      <c r="O132" s="196"/>
      <c r="P132" s="196"/>
      <c r="Q132" s="196"/>
      <c r="R132" s="196"/>
      <c r="S132" s="196"/>
      <c r="T132" s="197"/>
      <c r="AT132" s="198" t="s">
        <v>125</v>
      </c>
      <c r="AU132" s="198" t="s">
        <v>80</v>
      </c>
      <c r="AV132" s="13" t="s">
        <v>82</v>
      </c>
      <c r="AW132" s="13" t="s">
        <v>28</v>
      </c>
      <c r="AX132" s="13" t="s">
        <v>72</v>
      </c>
      <c r="AY132" s="198" t="s">
        <v>120</v>
      </c>
    </row>
    <row r="133" spans="1:65" s="14" customFormat="1" x14ac:dyDescent="0.2">
      <c r="B133" s="199"/>
      <c r="C133" s="200"/>
      <c r="D133" s="183" t="s">
        <v>125</v>
      </c>
      <c r="E133" s="201" t="s">
        <v>1</v>
      </c>
      <c r="F133" s="202" t="s">
        <v>131</v>
      </c>
      <c r="G133" s="200"/>
      <c r="H133" s="203">
        <v>2</v>
      </c>
      <c r="I133" s="371"/>
      <c r="J133" s="200"/>
      <c r="K133" s="200"/>
      <c r="L133" s="204"/>
      <c r="M133" s="380"/>
      <c r="N133" s="205"/>
      <c r="O133" s="205"/>
      <c r="P133" s="205"/>
      <c r="Q133" s="205"/>
      <c r="R133" s="205"/>
      <c r="S133" s="205"/>
      <c r="T133" s="206"/>
      <c r="AT133" s="207" t="s">
        <v>125</v>
      </c>
      <c r="AU133" s="207" t="s">
        <v>80</v>
      </c>
      <c r="AV133" s="14" t="s">
        <v>124</v>
      </c>
      <c r="AW133" s="14" t="s">
        <v>28</v>
      </c>
      <c r="AX133" s="14" t="s">
        <v>80</v>
      </c>
      <c r="AY133" s="207" t="s">
        <v>120</v>
      </c>
    </row>
    <row r="134" spans="1:65" s="2" customFormat="1" ht="24" customHeight="1" x14ac:dyDescent="0.2">
      <c r="A134" s="30"/>
      <c r="B134" s="31"/>
      <c r="C134" s="170">
        <v>3</v>
      </c>
      <c r="D134" s="170" t="s">
        <v>121</v>
      </c>
      <c r="E134" s="171" t="s">
        <v>132</v>
      </c>
      <c r="F134" s="172" t="s">
        <v>133</v>
      </c>
      <c r="G134" s="173" t="s">
        <v>126</v>
      </c>
      <c r="H134" s="174">
        <v>3</v>
      </c>
      <c r="I134" s="374">
        <v>0</v>
      </c>
      <c r="J134" s="175">
        <f>ROUND(I134*H134,2)</f>
        <v>0</v>
      </c>
      <c r="K134" s="172" t="s">
        <v>123</v>
      </c>
      <c r="L134" s="35"/>
      <c r="M134" s="381" t="s">
        <v>1</v>
      </c>
      <c r="N134" s="176" t="s">
        <v>37</v>
      </c>
      <c r="O134" s="177">
        <v>20.492999999999999</v>
      </c>
      <c r="P134" s="177">
        <f>O134*H134</f>
        <v>61.478999999999999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9" t="s">
        <v>124</v>
      </c>
      <c r="AT134" s="179" t="s">
        <v>121</v>
      </c>
      <c r="AU134" s="179" t="s">
        <v>80</v>
      </c>
      <c r="AY134" s="16" t="s">
        <v>120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80</v>
      </c>
      <c r="BK134" s="180">
        <f>ROUND(I134*H134,2)</f>
        <v>0</v>
      </c>
      <c r="BL134" s="16" t="s">
        <v>124</v>
      </c>
      <c r="BM134" s="179" t="s">
        <v>134</v>
      </c>
    </row>
    <row r="135" spans="1:65" s="12" customFormat="1" x14ac:dyDescent="0.2">
      <c r="B135" s="181"/>
      <c r="C135" s="182"/>
      <c r="D135" s="183" t="s">
        <v>125</v>
      </c>
      <c r="E135" s="184" t="s">
        <v>1</v>
      </c>
      <c r="F135" s="185" t="s">
        <v>458</v>
      </c>
      <c r="G135" s="182"/>
      <c r="H135" s="184" t="s">
        <v>1</v>
      </c>
      <c r="I135" s="369"/>
      <c r="J135" s="182"/>
      <c r="K135" s="182"/>
      <c r="L135" s="186"/>
      <c r="M135" s="378"/>
      <c r="N135" s="187"/>
      <c r="O135" s="187"/>
      <c r="P135" s="187"/>
      <c r="Q135" s="187"/>
      <c r="R135" s="187"/>
      <c r="S135" s="187"/>
      <c r="T135" s="188"/>
      <c r="AT135" s="189" t="s">
        <v>125</v>
      </c>
      <c r="AU135" s="189" t="s">
        <v>80</v>
      </c>
      <c r="AV135" s="12" t="s">
        <v>80</v>
      </c>
      <c r="AW135" s="12" t="s">
        <v>28</v>
      </c>
      <c r="AX135" s="12" t="s">
        <v>72</v>
      </c>
      <c r="AY135" s="189" t="s">
        <v>120</v>
      </c>
    </row>
    <row r="136" spans="1:65" s="13" customFormat="1" x14ac:dyDescent="0.2">
      <c r="B136" s="190"/>
      <c r="C136" s="191"/>
      <c r="D136" s="183" t="s">
        <v>125</v>
      </c>
      <c r="E136" s="192" t="s">
        <v>1</v>
      </c>
      <c r="F136" s="193" t="s">
        <v>80</v>
      </c>
      <c r="G136" s="191"/>
      <c r="H136" s="194">
        <v>1</v>
      </c>
      <c r="I136" s="370"/>
      <c r="J136" s="191"/>
      <c r="K136" s="191"/>
      <c r="L136" s="195"/>
      <c r="M136" s="379"/>
      <c r="N136" s="196"/>
      <c r="O136" s="196"/>
      <c r="P136" s="196"/>
      <c r="Q136" s="196"/>
      <c r="R136" s="196"/>
      <c r="S136" s="196"/>
      <c r="T136" s="197"/>
      <c r="AT136" s="198" t="s">
        <v>125</v>
      </c>
      <c r="AU136" s="198" t="s">
        <v>80</v>
      </c>
      <c r="AV136" s="13" t="s">
        <v>82</v>
      </c>
      <c r="AW136" s="13" t="s">
        <v>28</v>
      </c>
      <c r="AX136" s="13" t="s">
        <v>72</v>
      </c>
      <c r="AY136" s="198" t="s">
        <v>120</v>
      </c>
    </row>
    <row r="137" spans="1:65" s="12" customFormat="1" x14ac:dyDescent="0.2">
      <c r="B137" s="181"/>
      <c r="C137" s="182"/>
      <c r="D137" s="183" t="s">
        <v>125</v>
      </c>
      <c r="E137" s="184" t="s">
        <v>1</v>
      </c>
      <c r="F137" s="185" t="s">
        <v>459</v>
      </c>
      <c r="G137" s="182"/>
      <c r="H137" s="184" t="s">
        <v>1</v>
      </c>
      <c r="I137" s="369"/>
      <c r="J137" s="182"/>
      <c r="K137" s="182"/>
      <c r="L137" s="186"/>
      <c r="M137" s="378"/>
      <c r="N137" s="187"/>
      <c r="O137" s="187"/>
      <c r="P137" s="187"/>
      <c r="Q137" s="187"/>
      <c r="R137" s="187"/>
      <c r="S137" s="187"/>
      <c r="T137" s="188"/>
      <c r="AT137" s="189" t="s">
        <v>125</v>
      </c>
      <c r="AU137" s="189" t="s">
        <v>80</v>
      </c>
      <c r="AV137" s="12" t="s">
        <v>80</v>
      </c>
      <c r="AW137" s="12" t="s">
        <v>28</v>
      </c>
      <c r="AX137" s="12" t="s">
        <v>72</v>
      </c>
      <c r="AY137" s="189" t="s">
        <v>120</v>
      </c>
    </row>
    <row r="138" spans="1:65" s="13" customFormat="1" x14ac:dyDescent="0.2">
      <c r="B138" s="190"/>
      <c r="C138" s="191"/>
      <c r="D138" s="183" t="s">
        <v>125</v>
      </c>
      <c r="E138" s="192" t="s">
        <v>1</v>
      </c>
      <c r="F138" s="193" t="s">
        <v>80</v>
      </c>
      <c r="G138" s="191"/>
      <c r="H138" s="194">
        <v>1</v>
      </c>
      <c r="I138" s="370"/>
      <c r="J138" s="191"/>
      <c r="K138" s="191"/>
      <c r="L138" s="195"/>
      <c r="M138" s="379"/>
      <c r="N138" s="196"/>
      <c r="O138" s="196"/>
      <c r="P138" s="196"/>
      <c r="Q138" s="196"/>
      <c r="R138" s="196"/>
      <c r="S138" s="196"/>
      <c r="T138" s="197"/>
      <c r="AT138" s="198" t="s">
        <v>125</v>
      </c>
      <c r="AU138" s="198" t="s">
        <v>80</v>
      </c>
      <c r="AV138" s="13" t="s">
        <v>82</v>
      </c>
      <c r="AW138" s="13" t="s">
        <v>28</v>
      </c>
      <c r="AX138" s="13" t="s">
        <v>72</v>
      </c>
      <c r="AY138" s="198" t="s">
        <v>120</v>
      </c>
    </row>
    <row r="139" spans="1:65" s="12" customFormat="1" x14ac:dyDescent="0.2">
      <c r="B139" s="181"/>
      <c r="C139" s="182"/>
      <c r="D139" s="183" t="s">
        <v>125</v>
      </c>
      <c r="E139" s="184" t="s">
        <v>1</v>
      </c>
      <c r="F139" s="185" t="s">
        <v>460</v>
      </c>
      <c r="G139" s="182"/>
      <c r="H139" s="184" t="s">
        <v>1</v>
      </c>
      <c r="I139" s="369"/>
      <c r="J139" s="182"/>
      <c r="K139" s="182"/>
      <c r="L139" s="186"/>
      <c r="M139" s="378"/>
      <c r="N139" s="187"/>
      <c r="O139" s="187"/>
      <c r="P139" s="187"/>
      <c r="Q139" s="187"/>
      <c r="R139" s="187"/>
      <c r="S139" s="187"/>
      <c r="T139" s="188"/>
      <c r="AT139" s="189" t="s">
        <v>125</v>
      </c>
      <c r="AU139" s="189" t="s">
        <v>80</v>
      </c>
      <c r="AV139" s="12" t="s">
        <v>80</v>
      </c>
      <c r="AW139" s="12" t="s">
        <v>28</v>
      </c>
      <c r="AX139" s="12" t="s">
        <v>72</v>
      </c>
      <c r="AY139" s="189" t="s">
        <v>120</v>
      </c>
    </row>
    <row r="140" spans="1:65" s="13" customFormat="1" x14ac:dyDescent="0.2">
      <c r="B140" s="190"/>
      <c r="C140" s="191"/>
      <c r="D140" s="183" t="s">
        <v>125</v>
      </c>
      <c r="E140" s="192" t="s">
        <v>1</v>
      </c>
      <c r="F140" s="193" t="s">
        <v>80</v>
      </c>
      <c r="G140" s="191"/>
      <c r="H140" s="194">
        <v>1</v>
      </c>
      <c r="I140" s="370"/>
      <c r="J140" s="191"/>
      <c r="K140" s="191"/>
      <c r="L140" s="195"/>
      <c r="M140" s="379"/>
      <c r="N140" s="196"/>
      <c r="O140" s="196"/>
      <c r="P140" s="196"/>
      <c r="Q140" s="196"/>
      <c r="R140" s="196"/>
      <c r="S140" s="196"/>
      <c r="T140" s="197"/>
      <c r="AT140" s="198" t="s">
        <v>125</v>
      </c>
      <c r="AU140" s="198" t="s">
        <v>80</v>
      </c>
      <c r="AV140" s="13" t="s">
        <v>82</v>
      </c>
      <c r="AW140" s="13" t="s">
        <v>28</v>
      </c>
      <c r="AX140" s="13" t="s">
        <v>72</v>
      </c>
      <c r="AY140" s="198" t="s">
        <v>120</v>
      </c>
    </row>
    <row r="141" spans="1:65" s="14" customFormat="1" x14ac:dyDescent="0.2">
      <c r="B141" s="199"/>
      <c r="C141" s="200"/>
      <c r="D141" s="183" t="s">
        <v>125</v>
      </c>
      <c r="E141" s="201" t="s">
        <v>1</v>
      </c>
      <c r="F141" s="202" t="s">
        <v>131</v>
      </c>
      <c r="G141" s="200"/>
      <c r="H141" s="203">
        <v>3</v>
      </c>
      <c r="I141" s="371"/>
      <c r="J141" s="200"/>
      <c r="K141" s="200"/>
      <c r="L141" s="204"/>
      <c r="M141" s="380"/>
      <c r="N141" s="205"/>
      <c r="O141" s="205"/>
      <c r="P141" s="205"/>
      <c r="Q141" s="205"/>
      <c r="R141" s="205"/>
      <c r="S141" s="205"/>
      <c r="T141" s="206"/>
      <c r="AT141" s="207" t="s">
        <v>125</v>
      </c>
      <c r="AU141" s="207" t="s">
        <v>80</v>
      </c>
      <c r="AV141" s="14" t="s">
        <v>124</v>
      </c>
      <c r="AW141" s="14" t="s">
        <v>28</v>
      </c>
      <c r="AX141" s="14" t="s">
        <v>80</v>
      </c>
      <c r="AY141" s="207" t="s">
        <v>120</v>
      </c>
    </row>
    <row r="142" spans="1:65" s="2" customFormat="1" ht="24" customHeight="1" x14ac:dyDescent="0.2">
      <c r="A142" s="30"/>
      <c r="B142" s="31"/>
      <c r="C142" s="170">
        <v>4</v>
      </c>
      <c r="D142" s="170" t="s">
        <v>121</v>
      </c>
      <c r="E142" s="171" t="s">
        <v>136</v>
      </c>
      <c r="F142" s="172" t="s">
        <v>137</v>
      </c>
      <c r="G142" s="173" t="s">
        <v>126</v>
      </c>
      <c r="H142" s="174">
        <v>6</v>
      </c>
      <c r="I142" s="374">
        <v>0</v>
      </c>
      <c r="J142" s="175">
        <f>ROUND(I142*H142,2)</f>
        <v>0</v>
      </c>
      <c r="K142" s="172" t="s">
        <v>123</v>
      </c>
      <c r="L142" s="35"/>
      <c r="M142" s="381" t="s">
        <v>1</v>
      </c>
      <c r="N142" s="176" t="s">
        <v>37</v>
      </c>
      <c r="O142" s="177">
        <v>31.131</v>
      </c>
      <c r="P142" s="177">
        <f>O142*H142</f>
        <v>186.786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9" t="s">
        <v>124</v>
      </c>
      <c r="AT142" s="179" t="s">
        <v>121</v>
      </c>
      <c r="AU142" s="179" t="s">
        <v>80</v>
      </c>
      <c r="AY142" s="16" t="s">
        <v>120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80</v>
      </c>
      <c r="BK142" s="180">
        <f>ROUND(I142*H142,2)</f>
        <v>0</v>
      </c>
      <c r="BL142" s="16" t="s">
        <v>124</v>
      </c>
      <c r="BM142" s="179" t="s">
        <v>138</v>
      </c>
    </row>
    <row r="143" spans="1:65" s="12" customFormat="1" x14ac:dyDescent="0.2">
      <c r="B143" s="181"/>
      <c r="C143" s="182"/>
      <c r="D143" s="183" t="s">
        <v>125</v>
      </c>
      <c r="E143" s="184" t="s">
        <v>1</v>
      </c>
      <c r="F143" s="185" t="s">
        <v>461</v>
      </c>
      <c r="G143" s="182"/>
      <c r="H143" s="184" t="s">
        <v>1</v>
      </c>
      <c r="I143" s="369"/>
      <c r="J143" s="182"/>
      <c r="K143" s="182"/>
      <c r="L143" s="186"/>
      <c r="M143" s="378"/>
      <c r="N143" s="187"/>
      <c r="O143" s="187"/>
      <c r="P143" s="187"/>
      <c r="Q143" s="187"/>
      <c r="R143" s="187"/>
      <c r="S143" s="187"/>
      <c r="T143" s="188"/>
      <c r="AT143" s="189" t="s">
        <v>125</v>
      </c>
      <c r="AU143" s="189" t="s">
        <v>80</v>
      </c>
      <c r="AV143" s="12" t="s">
        <v>80</v>
      </c>
      <c r="AW143" s="12" t="s">
        <v>28</v>
      </c>
      <c r="AX143" s="12" t="s">
        <v>72</v>
      </c>
      <c r="AY143" s="189" t="s">
        <v>120</v>
      </c>
    </row>
    <row r="144" spans="1:65" s="13" customFormat="1" x14ac:dyDescent="0.2">
      <c r="B144" s="190"/>
      <c r="C144" s="191"/>
      <c r="D144" s="183" t="s">
        <v>125</v>
      </c>
      <c r="E144" s="192" t="s">
        <v>1</v>
      </c>
      <c r="F144" s="193" t="s">
        <v>80</v>
      </c>
      <c r="G144" s="191"/>
      <c r="H144" s="194">
        <v>1</v>
      </c>
      <c r="I144" s="370"/>
      <c r="J144" s="191"/>
      <c r="K144" s="191"/>
      <c r="L144" s="195"/>
      <c r="M144" s="379"/>
      <c r="N144" s="196"/>
      <c r="O144" s="196"/>
      <c r="P144" s="196"/>
      <c r="Q144" s="196"/>
      <c r="R144" s="196"/>
      <c r="S144" s="196"/>
      <c r="T144" s="197"/>
      <c r="AT144" s="198" t="s">
        <v>125</v>
      </c>
      <c r="AU144" s="198" t="s">
        <v>80</v>
      </c>
      <c r="AV144" s="13" t="s">
        <v>82</v>
      </c>
      <c r="AW144" s="13" t="s">
        <v>28</v>
      </c>
      <c r="AX144" s="13" t="s">
        <v>72</v>
      </c>
      <c r="AY144" s="198" t="s">
        <v>120</v>
      </c>
    </row>
    <row r="145" spans="1:65" s="12" customFormat="1" x14ac:dyDescent="0.2">
      <c r="B145" s="181"/>
      <c r="C145" s="182"/>
      <c r="D145" s="183" t="s">
        <v>125</v>
      </c>
      <c r="E145" s="184" t="s">
        <v>1</v>
      </c>
      <c r="F145" s="185" t="s">
        <v>462</v>
      </c>
      <c r="G145" s="182"/>
      <c r="H145" s="184" t="s">
        <v>1</v>
      </c>
      <c r="I145" s="369"/>
      <c r="J145" s="182"/>
      <c r="K145" s="182"/>
      <c r="L145" s="186"/>
      <c r="M145" s="378"/>
      <c r="N145" s="187"/>
      <c r="O145" s="187"/>
      <c r="P145" s="187"/>
      <c r="Q145" s="187"/>
      <c r="R145" s="187"/>
      <c r="S145" s="187"/>
      <c r="T145" s="188"/>
      <c r="AT145" s="189" t="s">
        <v>125</v>
      </c>
      <c r="AU145" s="189" t="s">
        <v>80</v>
      </c>
      <c r="AV145" s="12" t="s">
        <v>80</v>
      </c>
      <c r="AW145" s="12" t="s">
        <v>28</v>
      </c>
      <c r="AX145" s="12" t="s">
        <v>72</v>
      </c>
      <c r="AY145" s="189" t="s">
        <v>120</v>
      </c>
    </row>
    <row r="146" spans="1:65" s="13" customFormat="1" x14ac:dyDescent="0.2">
      <c r="B146" s="190"/>
      <c r="C146" s="191"/>
      <c r="D146" s="183" t="s">
        <v>125</v>
      </c>
      <c r="E146" s="192" t="s">
        <v>1</v>
      </c>
      <c r="F146" s="193" t="s">
        <v>80</v>
      </c>
      <c r="G146" s="191"/>
      <c r="H146" s="194">
        <v>1</v>
      </c>
      <c r="I146" s="370"/>
      <c r="J146" s="191"/>
      <c r="K146" s="191"/>
      <c r="L146" s="195"/>
      <c r="M146" s="379"/>
      <c r="N146" s="196"/>
      <c r="O146" s="196"/>
      <c r="P146" s="196"/>
      <c r="Q146" s="196"/>
      <c r="R146" s="196"/>
      <c r="S146" s="196"/>
      <c r="T146" s="197"/>
      <c r="AT146" s="198" t="s">
        <v>125</v>
      </c>
      <c r="AU146" s="198" t="s">
        <v>80</v>
      </c>
      <c r="AV146" s="13" t="s">
        <v>82</v>
      </c>
      <c r="AW146" s="13" t="s">
        <v>28</v>
      </c>
      <c r="AX146" s="13" t="s">
        <v>72</v>
      </c>
      <c r="AY146" s="198" t="s">
        <v>120</v>
      </c>
    </row>
    <row r="147" spans="1:65" s="12" customFormat="1" x14ac:dyDescent="0.2">
      <c r="B147" s="181"/>
      <c r="C147" s="182"/>
      <c r="D147" s="183" t="s">
        <v>125</v>
      </c>
      <c r="E147" s="184" t="s">
        <v>1</v>
      </c>
      <c r="F147" s="185" t="s">
        <v>463</v>
      </c>
      <c r="G147" s="182"/>
      <c r="H147" s="184" t="s">
        <v>1</v>
      </c>
      <c r="I147" s="369"/>
      <c r="J147" s="182"/>
      <c r="K147" s="182"/>
      <c r="L147" s="186"/>
      <c r="M147" s="378"/>
      <c r="N147" s="187"/>
      <c r="O147" s="187"/>
      <c r="P147" s="187"/>
      <c r="Q147" s="187"/>
      <c r="R147" s="187"/>
      <c r="S147" s="187"/>
      <c r="T147" s="188"/>
      <c r="AT147" s="189" t="s">
        <v>125</v>
      </c>
      <c r="AU147" s="189" t="s">
        <v>80</v>
      </c>
      <c r="AV147" s="12" t="s">
        <v>80</v>
      </c>
      <c r="AW147" s="12" t="s">
        <v>28</v>
      </c>
      <c r="AX147" s="12" t="s">
        <v>72</v>
      </c>
      <c r="AY147" s="189" t="s">
        <v>120</v>
      </c>
    </row>
    <row r="148" spans="1:65" s="13" customFormat="1" x14ac:dyDescent="0.2">
      <c r="B148" s="190"/>
      <c r="C148" s="191"/>
      <c r="D148" s="183" t="s">
        <v>125</v>
      </c>
      <c r="E148" s="192" t="s">
        <v>1</v>
      </c>
      <c r="F148" s="193" t="s">
        <v>80</v>
      </c>
      <c r="G148" s="191"/>
      <c r="H148" s="194">
        <v>1</v>
      </c>
      <c r="I148" s="370"/>
      <c r="J148" s="191"/>
      <c r="K148" s="191"/>
      <c r="L148" s="195"/>
      <c r="M148" s="379"/>
      <c r="N148" s="196"/>
      <c r="O148" s="196"/>
      <c r="P148" s="196"/>
      <c r="Q148" s="196"/>
      <c r="R148" s="196"/>
      <c r="S148" s="196"/>
      <c r="T148" s="197"/>
      <c r="AT148" s="198" t="s">
        <v>125</v>
      </c>
      <c r="AU148" s="198" t="s">
        <v>80</v>
      </c>
      <c r="AV148" s="13" t="s">
        <v>82</v>
      </c>
      <c r="AW148" s="13" t="s">
        <v>28</v>
      </c>
      <c r="AX148" s="13" t="s">
        <v>72</v>
      </c>
      <c r="AY148" s="198" t="s">
        <v>120</v>
      </c>
    </row>
    <row r="149" spans="1:65" s="12" customFormat="1" x14ac:dyDescent="0.2">
      <c r="B149" s="181"/>
      <c r="C149" s="182"/>
      <c r="D149" s="183" t="s">
        <v>125</v>
      </c>
      <c r="E149" s="184" t="s">
        <v>1</v>
      </c>
      <c r="F149" s="185" t="s">
        <v>464</v>
      </c>
      <c r="G149" s="182"/>
      <c r="H149" s="184" t="s">
        <v>1</v>
      </c>
      <c r="I149" s="369"/>
      <c r="J149" s="182"/>
      <c r="K149" s="182"/>
      <c r="L149" s="186"/>
      <c r="M149" s="378"/>
      <c r="N149" s="187"/>
      <c r="O149" s="187"/>
      <c r="P149" s="187"/>
      <c r="Q149" s="187"/>
      <c r="R149" s="187"/>
      <c r="S149" s="187"/>
      <c r="T149" s="188"/>
      <c r="AT149" s="189" t="s">
        <v>125</v>
      </c>
      <c r="AU149" s="189" t="s">
        <v>80</v>
      </c>
      <c r="AV149" s="12" t="s">
        <v>80</v>
      </c>
      <c r="AW149" s="12" t="s">
        <v>28</v>
      </c>
      <c r="AX149" s="12" t="s">
        <v>72</v>
      </c>
      <c r="AY149" s="189" t="s">
        <v>120</v>
      </c>
    </row>
    <row r="150" spans="1:65" s="13" customFormat="1" x14ac:dyDescent="0.2">
      <c r="B150" s="190"/>
      <c r="C150" s="191"/>
      <c r="D150" s="183" t="s">
        <v>125</v>
      </c>
      <c r="E150" s="192" t="s">
        <v>1</v>
      </c>
      <c r="F150" s="193" t="s">
        <v>80</v>
      </c>
      <c r="G150" s="191"/>
      <c r="H150" s="194">
        <v>1</v>
      </c>
      <c r="I150" s="370"/>
      <c r="J150" s="191"/>
      <c r="K150" s="191"/>
      <c r="L150" s="195"/>
      <c r="M150" s="379"/>
      <c r="N150" s="196"/>
      <c r="O150" s="196"/>
      <c r="P150" s="196"/>
      <c r="Q150" s="196"/>
      <c r="R150" s="196"/>
      <c r="S150" s="196"/>
      <c r="T150" s="197"/>
      <c r="AT150" s="198" t="s">
        <v>125</v>
      </c>
      <c r="AU150" s="198" t="s">
        <v>80</v>
      </c>
      <c r="AV150" s="13" t="s">
        <v>82</v>
      </c>
      <c r="AW150" s="13" t="s">
        <v>28</v>
      </c>
      <c r="AX150" s="13" t="s">
        <v>72</v>
      </c>
      <c r="AY150" s="198" t="s">
        <v>120</v>
      </c>
    </row>
    <row r="151" spans="1:65" s="12" customFormat="1" x14ac:dyDescent="0.2">
      <c r="B151" s="181"/>
      <c r="C151" s="182"/>
      <c r="D151" s="183" t="s">
        <v>125</v>
      </c>
      <c r="E151" s="184" t="s">
        <v>1</v>
      </c>
      <c r="F151" s="185" t="s">
        <v>465</v>
      </c>
      <c r="G151" s="182"/>
      <c r="H151" s="184" t="s">
        <v>1</v>
      </c>
      <c r="I151" s="369"/>
      <c r="J151" s="182"/>
      <c r="K151" s="182"/>
      <c r="L151" s="186"/>
      <c r="M151" s="378"/>
      <c r="N151" s="187"/>
      <c r="O151" s="187"/>
      <c r="P151" s="187"/>
      <c r="Q151" s="187"/>
      <c r="R151" s="187"/>
      <c r="S151" s="187"/>
      <c r="T151" s="188"/>
      <c r="AT151" s="189" t="s">
        <v>125</v>
      </c>
      <c r="AU151" s="189" t="s">
        <v>80</v>
      </c>
      <c r="AV151" s="12" t="s">
        <v>80</v>
      </c>
      <c r="AW151" s="12" t="s">
        <v>28</v>
      </c>
      <c r="AX151" s="12" t="s">
        <v>72</v>
      </c>
      <c r="AY151" s="189" t="s">
        <v>120</v>
      </c>
    </row>
    <row r="152" spans="1:65" s="13" customFormat="1" x14ac:dyDescent="0.2">
      <c r="B152" s="190"/>
      <c r="C152" s="191"/>
      <c r="D152" s="183" t="s">
        <v>125</v>
      </c>
      <c r="E152" s="192" t="s">
        <v>1</v>
      </c>
      <c r="F152" s="193" t="s">
        <v>80</v>
      </c>
      <c r="G152" s="191"/>
      <c r="H152" s="194">
        <v>1</v>
      </c>
      <c r="I152" s="370"/>
      <c r="J152" s="191"/>
      <c r="K152" s="191"/>
      <c r="L152" s="195"/>
      <c r="M152" s="379"/>
      <c r="N152" s="196"/>
      <c r="O152" s="196"/>
      <c r="P152" s="196"/>
      <c r="Q152" s="196"/>
      <c r="R152" s="196"/>
      <c r="S152" s="196"/>
      <c r="T152" s="197"/>
      <c r="AT152" s="198" t="s">
        <v>125</v>
      </c>
      <c r="AU152" s="198" t="s">
        <v>80</v>
      </c>
      <c r="AV152" s="13" t="s">
        <v>82</v>
      </c>
      <c r="AW152" s="13" t="s">
        <v>28</v>
      </c>
      <c r="AX152" s="13" t="s">
        <v>72</v>
      </c>
      <c r="AY152" s="198" t="s">
        <v>120</v>
      </c>
    </row>
    <row r="153" spans="1:65" s="12" customFormat="1" x14ac:dyDescent="0.2">
      <c r="B153" s="181"/>
      <c r="C153" s="182"/>
      <c r="D153" s="183" t="s">
        <v>125</v>
      </c>
      <c r="E153" s="184" t="s">
        <v>1</v>
      </c>
      <c r="F153" s="185" t="s">
        <v>466</v>
      </c>
      <c r="G153" s="182"/>
      <c r="H153" s="184" t="s">
        <v>1</v>
      </c>
      <c r="I153" s="369"/>
      <c r="J153" s="182"/>
      <c r="K153" s="182"/>
      <c r="L153" s="186"/>
      <c r="M153" s="378"/>
      <c r="N153" s="187"/>
      <c r="O153" s="187"/>
      <c r="P153" s="187"/>
      <c r="Q153" s="187"/>
      <c r="R153" s="187"/>
      <c r="S153" s="187"/>
      <c r="T153" s="188"/>
      <c r="AT153" s="189" t="s">
        <v>125</v>
      </c>
      <c r="AU153" s="189" t="s">
        <v>80</v>
      </c>
      <c r="AV153" s="12" t="s">
        <v>80</v>
      </c>
      <c r="AW153" s="12" t="s">
        <v>28</v>
      </c>
      <c r="AX153" s="12" t="s">
        <v>72</v>
      </c>
      <c r="AY153" s="189" t="s">
        <v>120</v>
      </c>
    </row>
    <row r="154" spans="1:65" s="13" customFormat="1" x14ac:dyDescent="0.2">
      <c r="B154" s="190"/>
      <c r="C154" s="191"/>
      <c r="D154" s="183" t="s">
        <v>125</v>
      </c>
      <c r="E154" s="192" t="s">
        <v>1</v>
      </c>
      <c r="F154" s="193" t="s">
        <v>80</v>
      </c>
      <c r="G154" s="191"/>
      <c r="H154" s="194">
        <v>1</v>
      </c>
      <c r="I154" s="370"/>
      <c r="J154" s="191"/>
      <c r="K154" s="191"/>
      <c r="L154" s="195"/>
      <c r="M154" s="379"/>
      <c r="N154" s="196"/>
      <c r="O154" s="196"/>
      <c r="P154" s="196"/>
      <c r="Q154" s="196"/>
      <c r="R154" s="196"/>
      <c r="S154" s="196"/>
      <c r="T154" s="197"/>
      <c r="AT154" s="198" t="s">
        <v>125</v>
      </c>
      <c r="AU154" s="198" t="s">
        <v>80</v>
      </c>
      <c r="AV154" s="13" t="s">
        <v>82</v>
      </c>
      <c r="AW154" s="13" t="s">
        <v>28</v>
      </c>
      <c r="AX154" s="13" t="s">
        <v>72</v>
      </c>
      <c r="AY154" s="198" t="s">
        <v>120</v>
      </c>
    </row>
    <row r="155" spans="1:65" s="14" customFormat="1" x14ac:dyDescent="0.2">
      <c r="B155" s="199"/>
      <c r="C155" s="200"/>
      <c r="D155" s="183" t="s">
        <v>125</v>
      </c>
      <c r="E155" s="201" t="s">
        <v>1</v>
      </c>
      <c r="F155" s="202" t="s">
        <v>131</v>
      </c>
      <c r="G155" s="200"/>
      <c r="H155" s="203">
        <v>6</v>
      </c>
      <c r="I155" s="371"/>
      <c r="J155" s="200"/>
      <c r="K155" s="200"/>
      <c r="L155" s="204"/>
      <c r="M155" s="380"/>
      <c r="N155" s="205"/>
      <c r="O155" s="205"/>
      <c r="P155" s="205"/>
      <c r="Q155" s="205"/>
      <c r="R155" s="205"/>
      <c r="S155" s="205"/>
      <c r="T155" s="206"/>
      <c r="AT155" s="207" t="s">
        <v>125</v>
      </c>
      <c r="AU155" s="207" t="s">
        <v>80</v>
      </c>
      <c r="AV155" s="14" t="s">
        <v>124</v>
      </c>
      <c r="AW155" s="14" t="s">
        <v>28</v>
      </c>
      <c r="AX155" s="14" t="s">
        <v>80</v>
      </c>
      <c r="AY155" s="207" t="s">
        <v>120</v>
      </c>
    </row>
    <row r="156" spans="1:65" s="2" customFormat="1" ht="24" customHeight="1" x14ac:dyDescent="0.2">
      <c r="A156" s="30"/>
      <c r="B156" s="31"/>
      <c r="C156" s="170">
        <v>5</v>
      </c>
      <c r="D156" s="170" t="s">
        <v>121</v>
      </c>
      <c r="E156" s="171" t="s">
        <v>140</v>
      </c>
      <c r="F156" s="172" t="s">
        <v>141</v>
      </c>
      <c r="G156" s="173" t="s">
        <v>126</v>
      </c>
      <c r="H156" s="174">
        <v>2</v>
      </c>
      <c r="I156" s="374">
        <v>0</v>
      </c>
      <c r="J156" s="175">
        <f>ROUND(I156*H156,2)</f>
        <v>0</v>
      </c>
      <c r="K156" s="172" t="s">
        <v>123</v>
      </c>
      <c r="L156" s="35"/>
      <c r="M156" s="381" t="s">
        <v>1</v>
      </c>
      <c r="N156" s="176" t="s">
        <v>37</v>
      </c>
      <c r="O156" s="177">
        <v>59.716999999999999</v>
      </c>
      <c r="P156" s="177">
        <f>O156*H156</f>
        <v>119.434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9" t="s">
        <v>124</v>
      </c>
      <c r="AT156" s="179" t="s">
        <v>121</v>
      </c>
      <c r="AU156" s="179" t="s">
        <v>80</v>
      </c>
      <c r="AY156" s="16" t="s">
        <v>120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6" t="s">
        <v>80</v>
      </c>
      <c r="BK156" s="180">
        <f>ROUND(I156*H156,2)</f>
        <v>0</v>
      </c>
      <c r="BL156" s="16" t="s">
        <v>124</v>
      </c>
      <c r="BM156" s="179" t="s">
        <v>142</v>
      </c>
    </row>
    <row r="157" spans="1:65" s="12" customFormat="1" x14ac:dyDescent="0.2">
      <c r="B157" s="181"/>
      <c r="C157" s="182"/>
      <c r="D157" s="183" t="s">
        <v>125</v>
      </c>
      <c r="E157" s="184" t="s">
        <v>1</v>
      </c>
      <c r="F157" s="185" t="s">
        <v>467</v>
      </c>
      <c r="G157" s="182"/>
      <c r="H157" s="184" t="s">
        <v>1</v>
      </c>
      <c r="I157" s="369"/>
      <c r="J157" s="182"/>
      <c r="K157" s="182"/>
      <c r="L157" s="186"/>
      <c r="M157" s="378"/>
      <c r="N157" s="187"/>
      <c r="O157" s="187"/>
      <c r="P157" s="187"/>
      <c r="Q157" s="187"/>
      <c r="R157" s="187"/>
      <c r="S157" s="187"/>
      <c r="T157" s="188"/>
      <c r="AT157" s="189" t="s">
        <v>125</v>
      </c>
      <c r="AU157" s="189" t="s">
        <v>80</v>
      </c>
      <c r="AV157" s="12" t="s">
        <v>80</v>
      </c>
      <c r="AW157" s="12" t="s">
        <v>28</v>
      </c>
      <c r="AX157" s="12" t="s">
        <v>72</v>
      </c>
      <c r="AY157" s="189" t="s">
        <v>120</v>
      </c>
    </row>
    <row r="158" spans="1:65" s="13" customFormat="1" x14ac:dyDescent="0.2">
      <c r="B158" s="190"/>
      <c r="C158" s="191"/>
      <c r="D158" s="183" t="s">
        <v>125</v>
      </c>
      <c r="E158" s="192" t="s">
        <v>1</v>
      </c>
      <c r="F158" s="193" t="s">
        <v>80</v>
      </c>
      <c r="G158" s="191"/>
      <c r="H158" s="194">
        <v>1</v>
      </c>
      <c r="I158" s="370"/>
      <c r="J158" s="191"/>
      <c r="K158" s="191"/>
      <c r="L158" s="195"/>
      <c r="M158" s="379"/>
      <c r="N158" s="196"/>
      <c r="O158" s="196"/>
      <c r="P158" s="196"/>
      <c r="Q158" s="196"/>
      <c r="R158" s="196"/>
      <c r="S158" s="196"/>
      <c r="T158" s="197"/>
      <c r="AT158" s="198" t="s">
        <v>125</v>
      </c>
      <c r="AU158" s="198" t="s">
        <v>80</v>
      </c>
      <c r="AV158" s="13" t="s">
        <v>82</v>
      </c>
      <c r="AW158" s="13" t="s">
        <v>28</v>
      </c>
      <c r="AX158" s="13" t="s">
        <v>72</v>
      </c>
      <c r="AY158" s="198" t="s">
        <v>120</v>
      </c>
    </row>
    <row r="159" spans="1:65" s="12" customFormat="1" x14ac:dyDescent="0.2">
      <c r="B159" s="181"/>
      <c r="C159" s="182"/>
      <c r="D159" s="183" t="s">
        <v>125</v>
      </c>
      <c r="E159" s="184" t="s">
        <v>1</v>
      </c>
      <c r="F159" s="185" t="s">
        <v>468</v>
      </c>
      <c r="G159" s="182"/>
      <c r="H159" s="184" t="s">
        <v>1</v>
      </c>
      <c r="I159" s="369"/>
      <c r="J159" s="182"/>
      <c r="K159" s="182"/>
      <c r="L159" s="186"/>
      <c r="M159" s="378"/>
      <c r="N159" s="187"/>
      <c r="O159" s="187"/>
      <c r="P159" s="187"/>
      <c r="Q159" s="187"/>
      <c r="R159" s="187"/>
      <c r="S159" s="187"/>
      <c r="T159" s="188"/>
      <c r="AT159" s="189" t="s">
        <v>125</v>
      </c>
      <c r="AU159" s="189" t="s">
        <v>80</v>
      </c>
      <c r="AV159" s="12" t="s">
        <v>80</v>
      </c>
      <c r="AW159" s="12" t="s">
        <v>28</v>
      </c>
      <c r="AX159" s="12" t="s">
        <v>72</v>
      </c>
      <c r="AY159" s="189" t="s">
        <v>120</v>
      </c>
    </row>
    <row r="160" spans="1:65" s="13" customFormat="1" x14ac:dyDescent="0.2">
      <c r="B160" s="190"/>
      <c r="C160" s="191"/>
      <c r="D160" s="183" t="s">
        <v>125</v>
      </c>
      <c r="E160" s="192" t="s">
        <v>1</v>
      </c>
      <c r="F160" s="193" t="s">
        <v>80</v>
      </c>
      <c r="G160" s="191"/>
      <c r="H160" s="194">
        <v>1</v>
      </c>
      <c r="I160" s="370"/>
      <c r="J160" s="191"/>
      <c r="K160" s="191"/>
      <c r="L160" s="195"/>
      <c r="M160" s="379"/>
      <c r="N160" s="196"/>
      <c r="O160" s="196"/>
      <c r="P160" s="196"/>
      <c r="Q160" s="196"/>
      <c r="R160" s="196"/>
      <c r="S160" s="196"/>
      <c r="T160" s="197"/>
      <c r="AT160" s="198" t="s">
        <v>125</v>
      </c>
      <c r="AU160" s="198" t="s">
        <v>80</v>
      </c>
      <c r="AV160" s="13" t="s">
        <v>82</v>
      </c>
      <c r="AW160" s="13" t="s">
        <v>28</v>
      </c>
      <c r="AX160" s="13" t="s">
        <v>72</v>
      </c>
      <c r="AY160" s="198" t="s">
        <v>120</v>
      </c>
    </row>
    <row r="161" spans="1:65" s="14" customFormat="1" x14ac:dyDescent="0.2">
      <c r="B161" s="199"/>
      <c r="C161" s="200"/>
      <c r="D161" s="183" t="s">
        <v>125</v>
      </c>
      <c r="E161" s="201" t="s">
        <v>1</v>
      </c>
      <c r="F161" s="202" t="s">
        <v>131</v>
      </c>
      <c r="G161" s="200"/>
      <c r="H161" s="203">
        <v>2</v>
      </c>
      <c r="I161" s="371"/>
      <c r="J161" s="200"/>
      <c r="K161" s="200"/>
      <c r="L161" s="204"/>
      <c r="M161" s="380"/>
      <c r="N161" s="205"/>
      <c r="O161" s="205"/>
      <c r="P161" s="205"/>
      <c r="Q161" s="205"/>
      <c r="R161" s="205"/>
      <c r="S161" s="205"/>
      <c r="T161" s="206"/>
      <c r="AT161" s="207" t="s">
        <v>125</v>
      </c>
      <c r="AU161" s="207" t="s">
        <v>80</v>
      </c>
      <c r="AV161" s="14" t="s">
        <v>124</v>
      </c>
      <c r="AW161" s="14" t="s">
        <v>28</v>
      </c>
      <c r="AX161" s="14" t="s">
        <v>80</v>
      </c>
      <c r="AY161" s="207" t="s">
        <v>120</v>
      </c>
    </row>
    <row r="162" spans="1:65" s="2" customFormat="1" ht="16.5" customHeight="1" x14ac:dyDescent="0.2">
      <c r="A162" s="30"/>
      <c r="B162" s="31"/>
      <c r="C162" s="170">
        <v>6</v>
      </c>
      <c r="D162" s="170" t="s">
        <v>121</v>
      </c>
      <c r="E162" s="171" t="s">
        <v>144</v>
      </c>
      <c r="F162" s="172" t="s">
        <v>145</v>
      </c>
      <c r="G162" s="173" t="s">
        <v>122</v>
      </c>
      <c r="H162" s="174">
        <v>5.2789999999999999</v>
      </c>
      <c r="I162" s="374">
        <v>0</v>
      </c>
      <c r="J162" s="175">
        <f>ROUND(I162*H162,2)</f>
        <v>0</v>
      </c>
      <c r="K162" s="172" t="s">
        <v>123</v>
      </c>
      <c r="L162" s="35"/>
      <c r="M162" s="381" t="s">
        <v>1</v>
      </c>
      <c r="N162" s="176" t="s">
        <v>37</v>
      </c>
      <c r="O162" s="177">
        <v>1.37</v>
      </c>
      <c r="P162" s="177">
        <f>O162*H162</f>
        <v>7.2322300000000004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9" t="s">
        <v>124</v>
      </c>
      <c r="AT162" s="179" t="s">
        <v>121</v>
      </c>
      <c r="AU162" s="179" t="s">
        <v>80</v>
      </c>
      <c r="AY162" s="16" t="s">
        <v>120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6" t="s">
        <v>80</v>
      </c>
      <c r="BK162" s="180">
        <f>ROUND(I162*H162,2)</f>
        <v>0</v>
      </c>
      <c r="BL162" s="16" t="s">
        <v>124</v>
      </c>
      <c r="BM162" s="179" t="s">
        <v>146</v>
      </c>
    </row>
    <row r="163" spans="1:65" s="12" customFormat="1" x14ac:dyDescent="0.2">
      <c r="B163" s="181"/>
      <c r="C163" s="182"/>
      <c r="D163" s="183" t="s">
        <v>125</v>
      </c>
      <c r="E163" s="184" t="s">
        <v>1</v>
      </c>
      <c r="F163" s="185" t="s">
        <v>461</v>
      </c>
      <c r="G163" s="182"/>
      <c r="H163" s="184" t="s">
        <v>1</v>
      </c>
      <c r="I163" s="369"/>
      <c r="J163" s="182"/>
      <c r="K163" s="182"/>
      <c r="L163" s="186"/>
      <c r="M163" s="378"/>
      <c r="N163" s="187"/>
      <c r="O163" s="187"/>
      <c r="P163" s="187"/>
      <c r="Q163" s="187"/>
      <c r="R163" s="187"/>
      <c r="S163" s="187"/>
      <c r="T163" s="188"/>
      <c r="AT163" s="189" t="s">
        <v>125</v>
      </c>
      <c r="AU163" s="189" t="s">
        <v>80</v>
      </c>
      <c r="AV163" s="12" t="s">
        <v>80</v>
      </c>
      <c r="AW163" s="12" t="s">
        <v>28</v>
      </c>
      <c r="AX163" s="12" t="s">
        <v>72</v>
      </c>
      <c r="AY163" s="189" t="s">
        <v>120</v>
      </c>
    </row>
    <row r="164" spans="1:65" s="13" customFormat="1" x14ac:dyDescent="0.2">
      <c r="B164" s="190"/>
      <c r="C164" s="191"/>
      <c r="D164" s="183" t="s">
        <v>125</v>
      </c>
      <c r="E164" s="192" t="s">
        <v>1</v>
      </c>
      <c r="F164" s="193" t="s">
        <v>472</v>
      </c>
      <c r="G164" s="191"/>
      <c r="H164" s="194">
        <v>0.38500000000000001</v>
      </c>
      <c r="I164" s="370"/>
      <c r="J164" s="191"/>
      <c r="K164" s="191"/>
      <c r="L164" s="195"/>
      <c r="M164" s="379"/>
      <c r="N164" s="196"/>
      <c r="O164" s="196"/>
      <c r="P164" s="196"/>
      <c r="Q164" s="196"/>
      <c r="R164" s="196"/>
      <c r="S164" s="196"/>
      <c r="T164" s="197"/>
      <c r="AT164" s="198" t="s">
        <v>125</v>
      </c>
      <c r="AU164" s="198" t="s">
        <v>80</v>
      </c>
      <c r="AV164" s="13" t="s">
        <v>82</v>
      </c>
      <c r="AW164" s="13" t="s">
        <v>28</v>
      </c>
      <c r="AX164" s="13" t="s">
        <v>72</v>
      </c>
      <c r="AY164" s="198" t="s">
        <v>120</v>
      </c>
    </row>
    <row r="165" spans="1:65" s="12" customFormat="1" x14ac:dyDescent="0.2">
      <c r="B165" s="181"/>
      <c r="C165" s="182"/>
      <c r="D165" s="183" t="s">
        <v>125</v>
      </c>
      <c r="E165" s="184" t="s">
        <v>1</v>
      </c>
      <c r="F165" s="185" t="s">
        <v>456</v>
      </c>
      <c r="G165" s="182"/>
      <c r="H165" s="184" t="s">
        <v>1</v>
      </c>
      <c r="I165" s="369"/>
      <c r="J165" s="182"/>
      <c r="K165" s="182"/>
      <c r="L165" s="186"/>
      <c r="M165" s="378"/>
      <c r="N165" s="187"/>
      <c r="O165" s="187"/>
      <c r="P165" s="187"/>
      <c r="Q165" s="187"/>
      <c r="R165" s="187"/>
      <c r="S165" s="187"/>
      <c r="T165" s="188"/>
      <c r="AT165" s="189" t="s">
        <v>125</v>
      </c>
      <c r="AU165" s="189" t="s">
        <v>80</v>
      </c>
      <c r="AV165" s="12" t="s">
        <v>80</v>
      </c>
      <c r="AW165" s="12" t="s">
        <v>28</v>
      </c>
      <c r="AX165" s="12" t="s">
        <v>72</v>
      </c>
      <c r="AY165" s="189" t="s">
        <v>120</v>
      </c>
    </row>
    <row r="166" spans="1:65" s="13" customFormat="1" x14ac:dyDescent="0.2">
      <c r="B166" s="190"/>
      <c r="C166" s="191"/>
      <c r="D166" s="183" t="s">
        <v>125</v>
      </c>
      <c r="E166" s="192" t="s">
        <v>1</v>
      </c>
      <c r="F166" s="193" t="s">
        <v>471</v>
      </c>
      <c r="G166" s="191"/>
      <c r="H166" s="194">
        <v>0.18</v>
      </c>
      <c r="I166" s="370"/>
      <c r="J166" s="191"/>
      <c r="K166" s="191"/>
      <c r="L166" s="195"/>
      <c r="M166" s="379"/>
      <c r="N166" s="196"/>
      <c r="O166" s="196"/>
      <c r="P166" s="196"/>
      <c r="Q166" s="196"/>
      <c r="R166" s="196"/>
      <c r="S166" s="196"/>
      <c r="T166" s="197"/>
      <c r="AT166" s="198" t="s">
        <v>125</v>
      </c>
      <c r="AU166" s="198" t="s">
        <v>80</v>
      </c>
      <c r="AV166" s="13" t="s">
        <v>82</v>
      </c>
      <c r="AW166" s="13" t="s">
        <v>28</v>
      </c>
      <c r="AX166" s="13" t="s">
        <v>72</v>
      </c>
      <c r="AY166" s="198" t="s">
        <v>120</v>
      </c>
    </row>
    <row r="167" spans="1:65" s="12" customFormat="1" x14ac:dyDescent="0.2">
      <c r="B167" s="181"/>
      <c r="C167" s="182"/>
      <c r="D167" s="183" t="s">
        <v>125</v>
      </c>
      <c r="E167" s="184" t="s">
        <v>1</v>
      </c>
      <c r="F167" s="185" t="s">
        <v>454</v>
      </c>
      <c r="G167" s="182"/>
      <c r="H167" s="184" t="s">
        <v>1</v>
      </c>
      <c r="I167" s="369"/>
      <c r="J167" s="182"/>
      <c r="K167" s="182"/>
      <c r="L167" s="186"/>
      <c r="M167" s="378"/>
      <c r="N167" s="187"/>
      <c r="O167" s="187"/>
      <c r="P167" s="187"/>
      <c r="Q167" s="187"/>
      <c r="R167" s="187"/>
      <c r="S167" s="187"/>
      <c r="T167" s="188"/>
      <c r="AT167" s="189" t="s">
        <v>125</v>
      </c>
      <c r="AU167" s="189" t="s">
        <v>80</v>
      </c>
      <c r="AV167" s="12" t="s">
        <v>80</v>
      </c>
      <c r="AW167" s="12" t="s">
        <v>28</v>
      </c>
      <c r="AX167" s="12" t="s">
        <v>72</v>
      </c>
      <c r="AY167" s="189" t="s">
        <v>120</v>
      </c>
    </row>
    <row r="168" spans="1:65" s="13" customFormat="1" x14ac:dyDescent="0.2">
      <c r="B168" s="190"/>
      <c r="C168" s="191"/>
      <c r="D168" s="183" t="s">
        <v>125</v>
      </c>
      <c r="E168" s="192" t="s">
        <v>1</v>
      </c>
      <c r="F168" s="193" t="s">
        <v>470</v>
      </c>
      <c r="G168" s="191"/>
      <c r="H168" s="194">
        <v>7.0000000000000007E-2</v>
      </c>
      <c r="I168" s="370"/>
      <c r="J168" s="191"/>
      <c r="K168" s="191"/>
      <c r="L168" s="195"/>
      <c r="M168" s="379"/>
      <c r="N168" s="196"/>
      <c r="O168" s="196"/>
      <c r="P168" s="196"/>
      <c r="Q168" s="196"/>
      <c r="R168" s="196"/>
      <c r="S168" s="196"/>
      <c r="T168" s="197"/>
      <c r="AT168" s="198" t="s">
        <v>125</v>
      </c>
      <c r="AU168" s="198" t="s">
        <v>80</v>
      </c>
      <c r="AV168" s="13" t="s">
        <v>82</v>
      </c>
      <c r="AW168" s="13" t="s">
        <v>28</v>
      </c>
      <c r="AX168" s="13" t="s">
        <v>72</v>
      </c>
      <c r="AY168" s="198" t="s">
        <v>120</v>
      </c>
    </row>
    <row r="169" spans="1:65" s="12" customFormat="1" x14ac:dyDescent="0.2">
      <c r="B169" s="181"/>
      <c r="C169" s="182"/>
      <c r="D169" s="183" t="s">
        <v>125</v>
      </c>
      <c r="E169" s="184" t="s">
        <v>1</v>
      </c>
      <c r="F169" s="185" t="s">
        <v>457</v>
      </c>
      <c r="G169" s="182"/>
      <c r="H169" s="184" t="s">
        <v>1</v>
      </c>
      <c r="I169" s="369"/>
      <c r="J169" s="182"/>
      <c r="K169" s="182"/>
      <c r="L169" s="186"/>
      <c r="M169" s="378"/>
      <c r="N169" s="187"/>
      <c r="O169" s="187"/>
      <c r="P169" s="187"/>
      <c r="Q169" s="187"/>
      <c r="R169" s="187"/>
      <c r="S169" s="187"/>
      <c r="T169" s="188"/>
      <c r="AT169" s="189" t="s">
        <v>125</v>
      </c>
      <c r="AU169" s="189" t="s">
        <v>80</v>
      </c>
      <c r="AV169" s="12" t="s">
        <v>80</v>
      </c>
      <c r="AW169" s="12" t="s">
        <v>28</v>
      </c>
      <c r="AX169" s="12" t="s">
        <v>72</v>
      </c>
      <c r="AY169" s="189" t="s">
        <v>120</v>
      </c>
    </row>
    <row r="170" spans="1:65" s="13" customFormat="1" x14ac:dyDescent="0.2">
      <c r="B170" s="190"/>
      <c r="C170" s="191"/>
      <c r="D170" s="183" t="s">
        <v>125</v>
      </c>
      <c r="E170" s="192" t="s">
        <v>1</v>
      </c>
      <c r="F170" s="193" t="s">
        <v>473</v>
      </c>
      <c r="G170" s="191"/>
      <c r="H170" s="194">
        <v>0.13800000000000001</v>
      </c>
      <c r="I170" s="370"/>
      <c r="J170" s="191"/>
      <c r="K170" s="191"/>
      <c r="L170" s="195"/>
      <c r="M170" s="379"/>
      <c r="N170" s="196"/>
      <c r="O170" s="196"/>
      <c r="P170" s="196"/>
      <c r="Q170" s="196"/>
      <c r="R170" s="196"/>
      <c r="S170" s="196"/>
      <c r="T170" s="197"/>
      <c r="AT170" s="198" t="s">
        <v>125</v>
      </c>
      <c r="AU170" s="198" t="s">
        <v>80</v>
      </c>
      <c r="AV170" s="13" t="s">
        <v>82</v>
      </c>
      <c r="AW170" s="13" t="s">
        <v>28</v>
      </c>
      <c r="AX170" s="13" t="s">
        <v>72</v>
      </c>
      <c r="AY170" s="198" t="s">
        <v>120</v>
      </c>
    </row>
    <row r="171" spans="1:65" s="12" customFormat="1" x14ac:dyDescent="0.2">
      <c r="B171" s="181"/>
      <c r="C171" s="182"/>
      <c r="D171" s="183" t="s">
        <v>125</v>
      </c>
      <c r="E171" s="184" t="s">
        <v>1</v>
      </c>
      <c r="F171" s="185" t="s">
        <v>467</v>
      </c>
      <c r="G171" s="182"/>
      <c r="H171" s="184" t="s">
        <v>1</v>
      </c>
      <c r="I171" s="369"/>
      <c r="J171" s="182"/>
      <c r="K171" s="182"/>
      <c r="L171" s="186"/>
      <c r="M171" s="378"/>
      <c r="N171" s="187"/>
      <c r="O171" s="187"/>
      <c r="P171" s="187"/>
      <c r="Q171" s="187"/>
      <c r="R171" s="187"/>
      <c r="S171" s="187"/>
      <c r="T171" s="188"/>
      <c r="AT171" s="189" t="s">
        <v>125</v>
      </c>
      <c r="AU171" s="189" t="s">
        <v>80</v>
      </c>
      <c r="AV171" s="12" t="s">
        <v>80</v>
      </c>
      <c r="AW171" s="12" t="s">
        <v>28</v>
      </c>
      <c r="AX171" s="12" t="s">
        <v>72</v>
      </c>
      <c r="AY171" s="189" t="s">
        <v>120</v>
      </c>
    </row>
    <row r="172" spans="1:65" s="13" customFormat="1" x14ac:dyDescent="0.2">
      <c r="B172" s="190"/>
      <c r="C172" s="191"/>
      <c r="D172" s="183" t="s">
        <v>125</v>
      </c>
      <c r="E172" s="192" t="s">
        <v>1</v>
      </c>
      <c r="F172" s="193" t="s">
        <v>474</v>
      </c>
      <c r="G172" s="191"/>
      <c r="H172" s="194">
        <v>0.52800000000000002</v>
      </c>
      <c r="I172" s="370"/>
      <c r="J172" s="191"/>
      <c r="K172" s="191"/>
      <c r="L172" s="195"/>
      <c r="M172" s="379"/>
      <c r="N172" s="196"/>
      <c r="O172" s="196"/>
      <c r="P172" s="196"/>
      <c r="Q172" s="196"/>
      <c r="R172" s="196"/>
      <c r="S172" s="196"/>
      <c r="T172" s="197"/>
      <c r="AT172" s="198" t="s">
        <v>125</v>
      </c>
      <c r="AU172" s="198" t="s">
        <v>80</v>
      </c>
      <c r="AV172" s="13" t="s">
        <v>82</v>
      </c>
      <c r="AW172" s="13" t="s">
        <v>28</v>
      </c>
      <c r="AX172" s="13" t="s">
        <v>72</v>
      </c>
      <c r="AY172" s="198" t="s">
        <v>120</v>
      </c>
    </row>
    <row r="173" spans="1:65" s="12" customFormat="1" x14ac:dyDescent="0.2">
      <c r="B173" s="181"/>
      <c r="C173" s="182"/>
      <c r="D173" s="183" t="s">
        <v>125</v>
      </c>
      <c r="E173" s="184" t="s">
        <v>1</v>
      </c>
      <c r="F173" s="185" t="s">
        <v>458</v>
      </c>
      <c r="G173" s="182"/>
      <c r="H173" s="184" t="s">
        <v>1</v>
      </c>
      <c r="I173" s="369"/>
      <c r="J173" s="182"/>
      <c r="K173" s="182"/>
      <c r="L173" s="186"/>
      <c r="M173" s="378"/>
      <c r="N173" s="187"/>
      <c r="O173" s="187"/>
      <c r="P173" s="187"/>
      <c r="Q173" s="187"/>
      <c r="R173" s="187"/>
      <c r="S173" s="187"/>
      <c r="T173" s="188"/>
      <c r="AT173" s="189" t="s">
        <v>125</v>
      </c>
      <c r="AU173" s="189" t="s">
        <v>80</v>
      </c>
      <c r="AV173" s="12" t="s">
        <v>80</v>
      </c>
      <c r="AW173" s="12" t="s">
        <v>28</v>
      </c>
      <c r="AX173" s="12" t="s">
        <v>72</v>
      </c>
      <c r="AY173" s="189" t="s">
        <v>120</v>
      </c>
    </row>
    <row r="174" spans="1:65" s="13" customFormat="1" x14ac:dyDescent="0.2">
      <c r="B174" s="190"/>
      <c r="C174" s="191"/>
      <c r="D174" s="183" t="s">
        <v>125</v>
      </c>
      <c r="E174" s="192" t="s">
        <v>1</v>
      </c>
      <c r="F174" s="193" t="s">
        <v>479</v>
      </c>
      <c r="G174" s="191"/>
      <c r="H174" s="194">
        <v>0.26400000000000001</v>
      </c>
      <c r="I174" s="370"/>
      <c r="J174" s="191"/>
      <c r="K174" s="191"/>
      <c r="L174" s="195"/>
      <c r="M174" s="379"/>
      <c r="N174" s="196"/>
      <c r="O174" s="196"/>
      <c r="P174" s="196"/>
      <c r="Q174" s="196"/>
      <c r="R174" s="196"/>
      <c r="S174" s="196"/>
      <c r="T174" s="197"/>
      <c r="AT174" s="198" t="s">
        <v>125</v>
      </c>
      <c r="AU174" s="198" t="s">
        <v>80</v>
      </c>
      <c r="AV174" s="13" t="s">
        <v>82</v>
      </c>
      <c r="AW174" s="13" t="s">
        <v>28</v>
      </c>
      <c r="AX174" s="13" t="s">
        <v>72</v>
      </c>
      <c r="AY174" s="198" t="s">
        <v>120</v>
      </c>
    </row>
    <row r="175" spans="1:65" s="12" customFormat="1" x14ac:dyDescent="0.2">
      <c r="B175" s="181"/>
      <c r="C175" s="182"/>
      <c r="D175" s="183" t="s">
        <v>125</v>
      </c>
      <c r="E175" s="184" t="s">
        <v>1</v>
      </c>
      <c r="F175" s="185" t="s">
        <v>469</v>
      </c>
      <c r="G175" s="182"/>
      <c r="H175" s="184" t="s">
        <v>1</v>
      </c>
      <c r="I175" s="369"/>
      <c r="J175" s="182"/>
      <c r="K175" s="182"/>
      <c r="L175" s="186"/>
      <c r="M175" s="378"/>
      <c r="N175" s="187"/>
      <c r="O175" s="187"/>
      <c r="P175" s="187"/>
      <c r="Q175" s="187"/>
      <c r="R175" s="187"/>
      <c r="S175" s="187"/>
      <c r="T175" s="188"/>
      <c r="AT175" s="189" t="s">
        <v>125</v>
      </c>
      <c r="AU175" s="189" t="s">
        <v>80</v>
      </c>
      <c r="AV175" s="12" t="s">
        <v>80</v>
      </c>
      <c r="AW175" s="12" t="s">
        <v>28</v>
      </c>
      <c r="AX175" s="12" t="s">
        <v>72</v>
      </c>
      <c r="AY175" s="189" t="s">
        <v>120</v>
      </c>
    </row>
    <row r="176" spans="1:65" s="13" customFormat="1" x14ac:dyDescent="0.2">
      <c r="B176" s="190"/>
      <c r="C176" s="191"/>
      <c r="D176" s="183" t="s">
        <v>125</v>
      </c>
      <c r="E176" s="192" t="s">
        <v>1</v>
      </c>
      <c r="F176" s="193" t="s">
        <v>147</v>
      </c>
      <c r="G176" s="191"/>
      <c r="H176" s="194">
        <v>0.502</v>
      </c>
      <c r="I176" s="370"/>
      <c r="J176" s="191"/>
      <c r="K176" s="191"/>
      <c r="L176" s="195"/>
      <c r="M176" s="379"/>
      <c r="N176" s="196"/>
      <c r="O176" s="196"/>
      <c r="P176" s="196"/>
      <c r="Q176" s="196"/>
      <c r="R176" s="196"/>
      <c r="S176" s="196"/>
      <c r="T176" s="197"/>
      <c r="AT176" s="198" t="s">
        <v>125</v>
      </c>
      <c r="AU176" s="198" t="s">
        <v>80</v>
      </c>
      <c r="AV176" s="13" t="s">
        <v>82</v>
      </c>
      <c r="AW176" s="13" t="s">
        <v>28</v>
      </c>
      <c r="AX176" s="13" t="s">
        <v>72</v>
      </c>
      <c r="AY176" s="198" t="s">
        <v>120</v>
      </c>
    </row>
    <row r="177" spans="2:51" s="12" customFormat="1" x14ac:dyDescent="0.2">
      <c r="B177" s="181"/>
      <c r="C177" s="182"/>
      <c r="D177" s="183" t="s">
        <v>125</v>
      </c>
      <c r="E177" s="184" t="s">
        <v>1</v>
      </c>
      <c r="F177" s="185" t="s">
        <v>455</v>
      </c>
      <c r="G177" s="182"/>
      <c r="H177" s="184" t="s">
        <v>1</v>
      </c>
      <c r="I177" s="369"/>
      <c r="J177" s="182"/>
      <c r="K177" s="182"/>
      <c r="L177" s="186"/>
      <c r="M177" s="378"/>
      <c r="N177" s="187"/>
      <c r="O177" s="187"/>
      <c r="P177" s="187"/>
      <c r="Q177" s="187"/>
      <c r="R177" s="187"/>
      <c r="S177" s="187"/>
      <c r="T177" s="188"/>
      <c r="AT177" s="189" t="s">
        <v>125</v>
      </c>
      <c r="AU177" s="189" t="s">
        <v>80</v>
      </c>
      <c r="AV177" s="12" t="s">
        <v>80</v>
      </c>
      <c r="AW177" s="12" t="s">
        <v>28</v>
      </c>
      <c r="AX177" s="12" t="s">
        <v>72</v>
      </c>
      <c r="AY177" s="189" t="s">
        <v>120</v>
      </c>
    </row>
    <row r="178" spans="2:51" s="13" customFormat="1" x14ac:dyDescent="0.2">
      <c r="B178" s="190"/>
      <c r="C178" s="191"/>
      <c r="D178" s="183" t="s">
        <v>125</v>
      </c>
      <c r="E178" s="192" t="s">
        <v>1</v>
      </c>
      <c r="F178" s="193" t="s">
        <v>147</v>
      </c>
      <c r="G178" s="191"/>
      <c r="H178" s="194">
        <v>0.502</v>
      </c>
      <c r="I178" s="370"/>
      <c r="J178" s="191"/>
      <c r="K178" s="191"/>
      <c r="L178" s="195"/>
      <c r="M178" s="379"/>
      <c r="N178" s="196"/>
      <c r="O178" s="196"/>
      <c r="P178" s="196"/>
      <c r="Q178" s="196"/>
      <c r="R178" s="196"/>
      <c r="S178" s="196"/>
      <c r="T178" s="197"/>
      <c r="AT178" s="198" t="s">
        <v>125</v>
      </c>
      <c r="AU178" s="198" t="s">
        <v>80</v>
      </c>
      <c r="AV178" s="13" t="s">
        <v>82</v>
      </c>
      <c r="AW178" s="13" t="s">
        <v>28</v>
      </c>
      <c r="AX178" s="13" t="s">
        <v>72</v>
      </c>
      <c r="AY178" s="198" t="s">
        <v>120</v>
      </c>
    </row>
    <row r="179" spans="2:51" s="12" customFormat="1" x14ac:dyDescent="0.2">
      <c r="B179" s="181"/>
      <c r="C179" s="182"/>
      <c r="D179" s="183" t="s">
        <v>125</v>
      </c>
      <c r="E179" s="184" t="s">
        <v>1</v>
      </c>
      <c r="F179" s="185" t="s">
        <v>459</v>
      </c>
      <c r="G179" s="182"/>
      <c r="H179" s="184" t="s">
        <v>1</v>
      </c>
      <c r="I179" s="369"/>
      <c r="J179" s="182"/>
      <c r="K179" s="182"/>
      <c r="L179" s="186"/>
      <c r="M179" s="378"/>
      <c r="N179" s="187"/>
      <c r="O179" s="187"/>
      <c r="P179" s="187"/>
      <c r="Q179" s="187"/>
      <c r="R179" s="187"/>
      <c r="S179" s="187"/>
      <c r="T179" s="188"/>
      <c r="AT179" s="189" t="s">
        <v>125</v>
      </c>
      <c r="AU179" s="189" t="s">
        <v>80</v>
      </c>
      <c r="AV179" s="12" t="s">
        <v>80</v>
      </c>
      <c r="AW179" s="12" t="s">
        <v>28</v>
      </c>
      <c r="AX179" s="12" t="s">
        <v>72</v>
      </c>
      <c r="AY179" s="189" t="s">
        <v>120</v>
      </c>
    </row>
    <row r="180" spans="2:51" s="13" customFormat="1" x14ac:dyDescent="0.2">
      <c r="B180" s="190"/>
      <c r="C180" s="191"/>
      <c r="D180" s="183" t="s">
        <v>125</v>
      </c>
      <c r="E180" s="192" t="s">
        <v>1</v>
      </c>
      <c r="F180" s="193" t="s">
        <v>476</v>
      </c>
      <c r="G180" s="191"/>
      <c r="H180" s="194">
        <v>0.246</v>
      </c>
      <c r="I180" s="370"/>
      <c r="J180" s="191"/>
      <c r="K180" s="191"/>
      <c r="L180" s="195"/>
      <c r="M180" s="379"/>
      <c r="N180" s="196"/>
      <c r="O180" s="196"/>
      <c r="P180" s="196"/>
      <c r="Q180" s="196"/>
      <c r="R180" s="196"/>
      <c r="S180" s="196"/>
      <c r="T180" s="197"/>
      <c r="AT180" s="198" t="s">
        <v>125</v>
      </c>
      <c r="AU180" s="198" t="s">
        <v>80</v>
      </c>
      <c r="AV180" s="13" t="s">
        <v>82</v>
      </c>
      <c r="AW180" s="13" t="s">
        <v>28</v>
      </c>
      <c r="AX180" s="13" t="s">
        <v>72</v>
      </c>
      <c r="AY180" s="198" t="s">
        <v>120</v>
      </c>
    </row>
    <row r="181" spans="2:51" s="12" customFormat="1" x14ac:dyDescent="0.2">
      <c r="B181" s="181"/>
      <c r="C181" s="182"/>
      <c r="D181" s="183" t="s">
        <v>125</v>
      </c>
      <c r="E181" s="184" t="s">
        <v>1</v>
      </c>
      <c r="F181" s="185" t="s">
        <v>462</v>
      </c>
      <c r="G181" s="182"/>
      <c r="H181" s="184" t="s">
        <v>1</v>
      </c>
      <c r="I181" s="369"/>
      <c r="J181" s="182"/>
      <c r="K181" s="182"/>
      <c r="L181" s="186"/>
      <c r="M181" s="378"/>
      <c r="N181" s="187"/>
      <c r="O181" s="187"/>
      <c r="P181" s="187"/>
      <c r="Q181" s="187"/>
      <c r="R181" s="187"/>
      <c r="S181" s="187"/>
      <c r="T181" s="188"/>
      <c r="AT181" s="189" t="s">
        <v>125</v>
      </c>
      <c r="AU181" s="189" t="s">
        <v>80</v>
      </c>
      <c r="AV181" s="12" t="s">
        <v>80</v>
      </c>
      <c r="AW181" s="12" t="s">
        <v>28</v>
      </c>
      <c r="AX181" s="12" t="s">
        <v>72</v>
      </c>
      <c r="AY181" s="189" t="s">
        <v>120</v>
      </c>
    </row>
    <row r="182" spans="2:51" s="13" customFormat="1" x14ac:dyDescent="0.2">
      <c r="B182" s="190"/>
      <c r="C182" s="191"/>
      <c r="D182" s="183" t="s">
        <v>125</v>
      </c>
      <c r="E182" s="192" t="s">
        <v>1</v>
      </c>
      <c r="F182" s="193" t="s">
        <v>475</v>
      </c>
      <c r="G182" s="191"/>
      <c r="H182" s="194">
        <v>0.30099999999999999</v>
      </c>
      <c r="I182" s="370"/>
      <c r="J182" s="191"/>
      <c r="K182" s="191"/>
      <c r="L182" s="195"/>
      <c r="M182" s="379"/>
      <c r="N182" s="196"/>
      <c r="O182" s="196"/>
      <c r="P182" s="196"/>
      <c r="Q182" s="196"/>
      <c r="R182" s="196"/>
      <c r="S182" s="196"/>
      <c r="T182" s="197"/>
      <c r="AT182" s="198" t="s">
        <v>125</v>
      </c>
      <c r="AU182" s="198" t="s">
        <v>80</v>
      </c>
      <c r="AV182" s="13" t="s">
        <v>82</v>
      </c>
      <c r="AW182" s="13" t="s">
        <v>28</v>
      </c>
      <c r="AX182" s="13" t="s">
        <v>72</v>
      </c>
      <c r="AY182" s="198" t="s">
        <v>120</v>
      </c>
    </row>
    <row r="183" spans="2:51" s="12" customFormat="1" x14ac:dyDescent="0.2">
      <c r="B183" s="181"/>
      <c r="C183" s="182"/>
      <c r="D183" s="183" t="s">
        <v>125</v>
      </c>
      <c r="E183" s="184" t="s">
        <v>1</v>
      </c>
      <c r="F183" s="185" t="s">
        <v>460</v>
      </c>
      <c r="G183" s="182"/>
      <c r="H183" s="184" t="s">
        <v>1</v>
      </c>
      <c r="I183" s="369"/>
      <c r="J183" s="182"/>
      <c r="K183" s="182"/>
      <c r="L183" s="186"/>
      <c r="M183" s="378"/>
      <c r="N183" s="187"/>
      <c r="O183" s="187"/>
      <c r="P183" s="187"/>
      <c r="Q183" s="187"/>
      <c r="R183" s="187"/>
      <c r="S183" s="187"/>
      <c r="T183" s="188"/>
      <c r="AT183" s="189" t="s">
        <v>125</v>
      </c>
      <c r="AU183" s="189" t="s">
        <v>80</v>
      </c>
      <c r="AV183" s="12" t="s">
        <v>80</v>
      </c>
      <c r="AW183" s="12" t="s">
        <v>28</v>
      </c>
      <c r="AX183" s="12" t="s">
        <v>72</v>
      </c>
      <c r="AY183" s="189" t="s">
        <v>120</v>
      </c>
    </row>
    <row r="184" spans="2:51" s="13" customFormat="1" x14ac:dyDescent="0.2">
      <c r="B184" s="190"/>
      <c r="C184" s="191"/>
      <c r="D184" s="183" t="s">
        <v>125</v>
      </c>
      <c r="E184" s="192" t="s">
        <v>1</v>
      </c>
      <c r="F184" s="193" t="s">
        <v>476</v>
      </c>
      <c r="G184" s="191"/>
      <c r="H184" s="194">
        <v>0.246</v>
      </c>
      <c r="I184" s="370"/>
      <c r="J184" s="191"/>
      <c r="K184" s="191"/>
      <c r="L184" s="195"/>
      <c r="M184" s="379"/>
      <c r="N184" s="196"/>
      <c r="O184" s="196"/>
      <c r="P184" s="196"/>
      <c r="Q184" s="196"/>
      <c r="R184" s="196"/>
      <c r="S184" s="196"/>
      <c r="T184" s="197"/>
      <c r="AT184" s="198" t="s">
        <v>125</v>
      </c>
      <c r="AU184" s="198" t="s">
        <v>80</v>
      </c>
      <c r="AV184" s="13" t="s">
        <v>82</v>
      </c>
      <c r="AW184" s="13" t="s">
        <v>28</v>
      </c>
      <c r="AX184" s="13" t="s">
        <v>72</v>
      </c>
      <c r="AY184" s="198" t="s">
        <v>120</v>
      </c>
    </row>
    <row r="185" spans="2:51" s="12" customFormat="1" x14ac:dyDescent="0.2">
      <c r="B185" s="181"/>
      <c r="C185" s="182"/>
      <c r="D185" s="183" t="s">
        <v>125</v>
      </c>
      <c r="E185" s="184" t="s">
        <v>1</v>
      </c>
      <c r="F185" s="185" t="s">
        <v>463</v>
      </c>
      <c r="G185" s="182"/>
      <c r="H185" s="184" t="s">
        <v>1</v>
      </c>
      <c r="I185" s="369"/>
      <c r="J185" s="182"/>
      <c r="K185" s="182"/>
      <c r="L185" s="186"/>
      <c r="M185" s="378"/>
      <c r="N185" s="187"/>
      <c r="O185" s="187"/>
      <c r="P185" s="187"/>
      <c r="Q185" s="187"/>
      <c r="R185" s="187"/>
      <c r="S185" s="187"/>
      <c r="T185" s="188"/>
      <c r="AT185" s="189" t="s">
        <v>125</v>
      </c>
      <c r="AU185" s="189" t="s">
        <v>80</v>
      </c>
      <c r="AV185" s="12" t="s">
        <v>80</v>
      </c>
      <c r="AW185" s="12" t="s">
        <v>28</v>
      </c>
      <c r="AX185" s="12" t="s">
        <v>72</v>
      </c>
      <c r="AY185" s="189" t="s">
        <v>120</v>
      </c>
    </row>
    <row r="186" spans="2:51" s="13" customFormat="1" x14ac:dyDescent="0.2">
      <c r="B186" s="190"/>
      <c r="C186" s="191"/>
      <c r="D186" s="183" t="s">
        <v>125</v>
      </c>
      <c r="E186" s="192" t="s">
        <v>1</v>
      </c>
      <c r="F186" s="193" t="s">
        <v>477</v>
      </c>
      <c r="G186" s="191"/>
      <c r="H186" s="194">
        <v>0.34200000000000003</v>
      </c>
      <c r="I186" s="370"/>
      <c r="J186" s="191"/>
      <c r="K186" s="191"/>
      <c r="L186" s="195"/>
      <c r="M186" s="379"/>
      <c r="N186" s="196"/>
      <c r="O186" s="196"/>
      <c r="P186" s="196"/>
      <c r="Q186" s="196"/>
      <c r="R186" s="196"/>
      <c r="S186" s="196"/>
      <c r="T186" s="197"/>
      <c r="AT186" s="198" t="s">
        <v>125</v>
      </c>
      <c r="AU186" s="198" t="s">
        <v>80</v>
      </c>
      <c r="AV186" s="13" t="s">
        <v>82</v>
      </c>
      <c r="AW186" s="13" t="s">
        <v>28</v>
      </c>
      <c r="AX186" s="13" t="s">
        <v>72</v>
      </c>
      <c r="AY186" s="198" t="s">
        <v>120</v>
      </c>
    </row>
    <row r="187" spans="2:51" s="12" customFormat="1" x14ac:dyDescent="0.2">
      <c r="B187" s="181"/>
      <c r="C187" s="182"/>
      <c r="D187" s="183" t="s">
        <v>125</v>
      </c>
      <c r="E187" s="184" t="s">
        <v>1</v>
      </c>
      <c r="F187" s="185" t="s">
        <v>464</v>
      </c>
      <c r="G187" s="182"/>
      <c r="H187" s="184" t="s">
        <v>1</v>
      </c>
      <c r="I187" s="369"/>
      <c r="J187" s="182"/>
      <c r="K187" s="182"/>
      <c r="L187" s="186"/>
      <c r="M187" s="378"/>
      <c r="N187" s="187"/>
      <c r="O187" s="187"/>
      <c r="P187" s="187"/>
      <c r="Q187" s="187"/>
      <c r="R187" s="187"/>
      <c r="S187" s="187"/>
      <c r="T187" s="188"/>
      <c r="AT187" s="189" t="s">
        <v>125</v>
      </c>
      <c r="AU187" s="189" t="s">
        <v>80</v>
      </c>
      <c r="AV187" s="12" t="s">
        <v>80</v>
      </c>
      <c r="AW187" s="12" t="s">
        <v>28</v>
      </c>
      <c r="AX187" s="12" t="s">
        <v>72</v>
      </c>
      <c r="AY187" s="189" t="s">
        <v>120</v>
      </c>
    </row>
    <row r="188" spans="2:51" s="13" customFormat="1" x14ac:dyDescent="0.2">
      <c r="B188" s="190"/>
      <c r="C188" s="191"/>
      <c r="D188" s="183" t="s">
        <v>125</v>
      </c>
      <c r="E188" s="192" t="s">
        <v>1</v>
      </c>
      <c r="F188" s="193" t="s">
        <v>477</v>
      </c>
      <c r="G188" s="191"/>
      <c r="H188" s="194">
        <v>0.34200000000000003</v>
      </c>
      <c r="I188" s="370"/>
      <c r="J188" s="191"/>
      <c r="K188" s="191"/>
      <c r="L188" s="195"/>
      <c r="M188" s="379"/>
      <c r="N188" s="196"/>
      <c r="O188" s="196"/>
      <c r="P188" s="196"/>
      <c r="Q188" s="196"/>
      <c r="R188" s="196"/>
      <c r="S188" s="196"/>
      <c r="T188" s="197"/>
      <c r="AT188" s="198" t="s">
        <v>125</v>
      </c>
      <c r="AU188" s="198" t="s">
        <v>80</v>
      </c>
      <c r="AV188" s="13" t="s">
        <v>82</v>
      </c>
      <c r="AW188" s="13" t="s">
        <v>28</v>
      </c>
      <c r="AX188" s="13" t="s">
        <v>72</v>
      </c>
      <c r="AY188" s="198" t="s">
        <v>120</v>
      </c>
    </row>
    <row r="189" spans="2:51" s="12" customFormat="1" x14ac:dyDescent="0.2">
      <c r="B189" s="181"/>
      <c r="C189" s="182"/>
      <c r="D189" s="183" t="s">
        <v>125</v>
      </c>
      <c r="E189" s="184" t="s">
        <v>1</v>
      </c>
      <c r="F189" s="185" t="s">
        <v>465</v>
      </c>
      <c r="G189" s="182"/>
      <c r="H189" s="184" t="s">
        <v>1</v>
      </c>
      <c r="I189" s="369"/>
      <c r="J189" s="182"/>
      <c r="K189" s="182"/>
      <c r="L189" s="186"/>
      <c r="M189" s="378"/>
      <c r="N189" s="187"/>
      <c r="O189" s="187"/>
      <c r="P189" s="187"/>
      <c r="Q189" s="187"/>
      <c r="R189" s="187"/>
      <c r="S189" s="187"/>
      <c r="T189" s="188"/>
      <c r="AT189" s="189" t="s">
        <v>125</v>
      </c>
      <c r="AU189" s="189" t="s">
        <v>80</v>
      </c>
      <c r="AV189" s="12" t="s">
        <v>80</v>
      </c>
      <c r="AW189" s="12" t="s">
        <v>28</v>
      </c>
      <c r="AX189" s="12" t="s">
        <v>72</v>
      </c>
      <c r="AY189" s="189" t="s">
        <v>120</v>
      </c>
    </row>
    <row r="190" spans="2:51" s="13" customFormat="1" x14ac:dyDescent="0.2">
      <c r="B190" s="190"/>
      <c r="C190" s="191"/>
      <c r="D190" s="183" t="s">
        <v>125</v>
      </c>
      <c r="E190" s="192" t="s">
        <v>1</v>
      </c>
      <c r="F190" s="193" t="s">
        <v>478</v>
      </c>
      <c r="G190" s="191"/>
      <c r="H190" s="194">
        <v>0.36299999999999999</v>
      </c>
      <c r="I190" s="370"/>
      <c r="J190" s="191"/>
      <c r="K190" s="191"/>
      <c r="L190" s="195"/>
      <c r="M190" s="379"/>
      <c r="N190" s="196"/>
      <c r="O190" s="196"/>
      <c r="P190" s="196"/>
      <c r="Q190" s="196"/>
      <c r="R190" s="196"/>
      <c r="S190" s="196"/>
      <c r="T190" s="197"/>
      <c r="AT190" s="198" t="s">
        <v>125</v>
      </c>
      <c r="AU190" s="198" t="s">
        <v>80</v>
      </c>
      <c r="AV190" s="13" t="s">
        <v>82</v>
      </c>
      <c r="AW190" s="13" t="s">
        <v>28</v>
      </c>
      <c r="AX190" s="13" t="s">
        <v>72</v>
      </c>
      <c r="AY190" s="198" t="s">
        <v>120</v>
      </c>
    </row>
    <row r="191" spans="2:51" s="12" customFormat="1" x14ac:dyDescent="0.2">
      <c r="B191" s="181"/>
      <c r="C191" s="182"/>
      <c r="D191" s="183" t="s">
        <v>125</v>
      </c>
      <c r="E191" s="184" t="s">
        <v>1</v>
      </c>
      <c r="F191" s="185" t="s">
        <v>468</v>
      </c>
      <c r="G191" s="182"/>
      <c r="H191" s="184" t="s">
        <v>1</v>
      </c>
      <c r="I191" s="369"/>
      <c r="J191" s="182"/>
      <c r="K191" s="182"/>
      <c r="L191" s="186"/>
      <c r="M191" s="378"/>
      <c r="N191" s="187"/>
      <c r="O191" s="187"/>
      <c r="P191" s="187"/>
      <c r="Q191" s="187"/>
      <c r="R191" s="187"/>
      <c r="S191" s="187"/>
      <c r="T191" s="188"/>
      <c r="AT191" s="189" t="s">
        <v>125</v>
      </c>
      <c r="AU191" s="189" t="s">
        <v>80</v>
      </c>
      <c r="AV191" s="12" t="s">
        <v>80</v>
      </c>
      <c r="AW191" s="12" t="s">
        <v>28</v>
      </c>
      <c r="AX191" s="12" t="s">
        <v>72</v>
      </c>
      <c r="AY191" s="189" t="s">
        <v>120</v>
      </c>
    </row>
    <row r="192" spans="2:51" s="13" customFormat="1" x14ac:dyDescent="0.2">
      <c r="B192" s="190"/>
      <c r="C192" s="191"/>
      <c r="D192" s="183" t="s">
        <v>125</v>
      </c>
      <c r="E192" s="192" t="s">
        <v>1</v>
      </c>
      <c r="F192" s="193" t="s">
        <v>474</v>
      </c>
      <c r="G192" s="191"/>
      <c r="H192" s="194">
        <v>0.52800000000000002</v>
      </c>
      <c r="I192" s="370"/>
      <c r="J192" s="191"/>
      <c r="K192" s="191"/>
      <c r="L192" s="195"/>
      <c r="M192" s="379"/>
      <c r="N192" s="196"/>
      <c r="O192" s="196"/>
      <c r="P192" s="196"/>
      <c r="Q192" s="196"/>
      <c r="R192" s="196"/>
      <c r="S192" s="196"/>
      <c r="T192" s="197"/>
      <c r="AT192" s="198" t="s">
        <v>125</v>
      </c>
      <c r="AU192" s="198" t="s">
        <v>80</v>
      </c>
      <c r="AV192" s="13" t="s">
        <v>82</v>
      </c>
      <c r="AW192" s="13" t="s">
        <v>28</v>
      </c>
      <c r="AX192" s="13" t="s">
        <v>72</v>
      </c>
      <c r="AY192" s="198" t="s">
        <v>120</v>
      </c>
    </row>
    <row r="193" spans="1:65" s="12" customFormat="1" x14ac:dyDescent="0.2">
      <c r="B193" s="181"/>
      <c r="C193" s="182"/>
      <c r="D193" s="183" t="s">
        <v>125</v>
      </c>
      <c r="E193" s="184" t="s">
        <v>1</v>
      </c>
      <c r="F193" s="185" t="s">
        <v>466</v>
      </c>
      <c r="G193" s="182"/>
      <c r="H193" s="184" t="s">
        <v>1</v>
      </c>
      <c r="I193" s="369"/>
      <c r="J193" s="182"/>
      <c r="K193" s="182"/>
      <c r="L193" s="186"/>
      <c r="M193" s="378"/>
      <c r="N193" s="187"/>
      <c r="O193" s="187"/>
      <c r="P193" s="187"/>
      <c r="Q193" s="187"/>
      <c r="R193" s="187"/>
      <c r="S193" s="187"/>
      <c r="T193" s="188"/>
      <c r="AT193" s="189" t="s">
        <v>125</v>
      </c>
      <c r="AU193" s="189" t="s">
        <v>80</v>
      </c>
      <c r="AV193" s="12" t="s">
        <v>80</v>
      </c>
      <c r="AW193" s="12" t="s">
        <v>28</v>
      </c>
      <c r="AX193" s="12" t="s">
        <v>72</v>
      </c>
      <c r="AY193" s="189" t="s">
        <v>120</v>
      </c>
    </row>
    <row r="194" spans="1:65" s="13" customFormat="1" x14ac:dyDescent="0.2">
      <c r="B194" s="190"/>
      <c r="C194" s="191"/>
      <c r="D194" s="183" t="s">
        <v>125</v>
      </c>
      <c r="E194" s="192" t="s">
        <v>1</v>
      </c>
      <c r="F194" s="193" t="s">
        <v>477</v>
      </c>
      <c r="G194" s="191"/>
      <c r="H194" s="194">
        <v>0.34200000000000003</v>
      </c>
      <c r="I194" s="370"/>
      <c r="J194" s="191"/>
      <c r="K194" s="191"/>
      <c r="L194" s="195"/>
      <c r="M194" s="379"/>
      <c r="N194" s="196"/>
      <c r="O194" s="196"/>
      <c r="P194" s="196"/>
      <c r="Q194" s="196"/>
      <c r="R194" s="196"/>
      <c r="S194" s="196"/>
      <c r="T194" s="197"/>
      <c r="AT194" s="198" t="s">
        <v>125</v>
      </c>
      <c r="AU194" s="198" t="s">
        <v>80</v>
      </c>
      <c r="AV194" s="13" t="s">
        <v>82</v>
      </c>
      <c r="AW194" s="13" t="s">
        <v>28</v>
      </c>
      <c r="AX194" s="13" t="s">
        <v>72</v>
      </c>
      <c r="AY194" s="198" t="s">
        <v>120</v>
      </c>
    </row>
    <row r="195" spans="1:65" s="14" customFormat="1" x14ac:dyDescent="0.2">
      <c r="B195" s="199"/>
      <c r="C195" s="200"/>
      <c r="D195" s="183" t="s">
        <v>125</v>
      </c>
      <c r="E195" s="201" t="s">
        <v>1</v>
      </c>
      <c r="F195" s="202" t="s">
        <v>131</v>
      </c>
      <c r="G195" s="200"/>
      <c r="H195" s="203">
        <v>5.2789999999999999</v>
      </c>
      <c r="I195" s="371"/>
      <c r="J195" s="200"/>
      <c r="K195" s="200"/>
      <c r="L195" s="204"/>
      <c r="M195" s="380"/>
      <c r="N195" s="205"/>
      <c r="O195" s="205"/>
      <c r="P195" s="205"/>
      <c r="Q195" s="205"/>
      <c r="R195" s="205"/>
      <c r="S195" s="205"/>
      <c r="T195" s="206"/>
      <c r="AT195" s="207" t="s">
        <v>125</v>
      </c>
      <c r="AU195" s="207" t="s">
        <v>80</v>
      </c>
      <c r="AV195" s="14" t="s">
        <v>124</v>
      </c>
      <c r="AW195" s="14" t="s">
        <v>28</v>
      </c>
      <c r="AX195" s="14" t="s">
        <v>80</v>
      </c>
      <c r="AY195" s="207" t="s">
        <v>120</v>
      </c>
    </row>
    <row r="196" spans="1:65" s="2" customFormat="1" ht="36" customHeight="1" x14ac:dyDescent="0.2">
      <c r="A196" s="30"/>
      <c r="B196" s="31"/>
      <c r="C196" s="170">
        <v>7</v>
      </c>
      <c r="D196" s="170" t="s">
        <v>121</v>
      </c>
      <c r="E196" s="171" t="s">
        <v>149</v>
      </c>
      <c r="F196" s="172" t="s">
        <v>150</v>
      </c>
      <c r="G196" s="173" t="s">
        <v>122</v>
      </c>
      <c r="H196" s="174">
        <v>307</v>
      </c>
      <c r="I196" s="374">
        <v>0</v>
      </c>
      <c r="J196" s="175">
        <f>ROUND(I196*H196,2)</f>
        <v>0</v>
      </c>
      <c r="K196" s="172" t="s">
        <v>123</v>
      </c>
      <c r="L196" s="35"/>
      <c r="M196" s="381" t="s">
        <v>1</v>
      </c>
      <c r="N196" s="176" t="s">
        <v>37</v>
      </c>
      <c r="O196" s="177">
        <v>0.27200000000000002</v>
      </c>
      <c r="P196" s="177">
        <f>O196*H196</f>
        <v>83.504000000000005</v>
      </c>
      <c r="Q196" s="177">
        <v>0</v>
      </c>
      <c r="R196" s="177">
        <f>Q196*H196</f>
        <v>0</v>
      </c>
      <c r="S196" s="177">
        <v>0.26</v>
      </c>
      <c r="T196" s="178">
        <f>S196*H196</f>
        <v>79.820000000000007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9" t="s">
        <v>124</v>
      </c>
      <c r="AT196" s="179" t="s">
        <v>121</v>
      </c>
      <c r="AU196" s="179" t="s">
        <v>80</v>
      </c>
      <c r="AY196" s="16" t="s">
        <v>120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6" t="s">
        <v>80</v>
      </c>
      <c r="BK196" s="180">
        <f>ROUND(I196*H196,2)</f>
        <v>0</v>
      </c>
      <c r="BL196" s="16" t="s">
        <v>124</v>
      </c>
      <c r="BM196" s="179" t="s">
        <v>151</v>
      </c>
    </row>
    <row r="197" spans="1:65" s="13" customFormat="1" x14ac:dyDescent="0.2">
      <c r="B197" s="190"/>
      <c r="C197" s="191"/>
      <c r="D197" s="183" t="s">
        <v>125</v>
      </c>
      <c r="E197" s="192" t="s">
        <v>1</v>
      </c>
      <c r="F197" s="193" t="s">
        <v>482</v>
      </c>
      <c r="G197" s="191"/>
      <c r="H197" s="194">
        <v>307</v>
      </c>
      <c r="I197" s="370"/>
      <c r="J197" s="191"/>
      <c r="K197" s="191"/>
      <c r="L197" s="195"/>
      <c r="M197" s="379"/>
      <c r="N197" s="196"/>
      <c r="O197" s="196"/>
      <c r="P197" s="196"/>
      <c r="Q197" s="196"/>
      <c r="R197" s="196"/>
      <c r="S197" s="196"/>
      <c r="T197" s="197"/>
      <c r="AT197" s="198" t="s">
        <v>125</v>
      </c>
      <c r="AU197" s="198" t="s">
        <v>80</v>
      </c>
      <c r="AV197" s="13" t="s">
        <v>82</v>
      </c>
      <c r="AW197" s="13" t="s">
        <v>28</v>
      </c>
      <c r="AX197" s="13" t="s">
        <v>72</v>
      </c>
      <c r="AY197" s="198" t="s">
        <v>120</v>
      </c>
    </row>
    <row r="198" spans="1:65" s="14" customFormat="1" x14ac:dyDescent="0.2">
      <c r="B198" s="199"/>
      <c r="C198" s="200"/>
      <c r="D198" s="183" t="s">
        <v>125</v>
      </c>
      <c r="E198" s="201" t="s">
        <v>1</v>
      </c>
      <c r="F198" s="202" t="s">
        <v>131</v>
      </c>
      <c r="G198" s="200"/>
      <c r="H198" s="203">
        <v>307</v>
      </c>
      <c r="I198" s="371"/>
      <c r="J198" s="200"/>
      <c r="K198" s="200"/>
      <c r="L198" s="204"/>
      <c r="M198" s="380"/>
      <c r="N198" s="205"/>
      <c r="O198" s="205"/>
      <c r="P198" s="205"/>
      <c r="Q198" s="205"/>
      <c r="R198" s="205"/>
      <c r="S198" s="205"/>
      <c r="T198" s="206"/>
      <c r="AT198" s="207" t="s">
        <v>125</v>
      </c>
      <c r="AU198" s="207" t="s">
        <v>80</v>
      </c>
      <c r="AV198" s="14" t="s">
        <v>124</v>
      </c>
      <c r="AW198" s="14" t="s">
        <v>28</v>
      </c>
      <c r="AX198" s="14" t="s">
        <v>80</v>
      </c>
      <c r="AY198" s="207" t="s">
        <v>120</v>
      </c>
    </row>
    <row r="199" spans="1:65" s="2" customFormat="1" ht="36" customHeight="1" x14ac:dyDescent="0.2">
      <c r="A199" s="243"/>
      <c r="B199" s="31"/>
      <c r="C199" s="170">
        <v>8</v>
      </c>
      <c r="D199" s="170" t="s">
        <v>121</v>
      </c>
      <c r="E199" s="171" t="s">
        <v>490</v>
      </c>
      <c r="F199" s="249" t="s">
        <v>489</v>
      </c>
      <c r="G199" s="173" t="s">
        <v>122</v>
      </c>
      <c r="H199" s="174">
        <v>890</v>
      </c>
      <c r="I199" s="374">
        <v>0</v>
      </c>
      <c r="J199" s="175">
        <f>ROUND(I199*H199,2)</f>
        <v>0</v>
      </c>
      <c r="K199" s="172" t="s">
        <v>123</v>
      </c>
      <c r="L199" s="35"/>
      <c r="M199" s="381" t="s">
        <v>1</v>
      </c>
      <c r="N199" s="176" t="s">
        <v>37</v>
      </c>
      <c r="O199" s="177">
        <v>7.2999999999999995E-2</v>
      </c>
      <c r="P199" s="177">
        <f>O199*H199</f>
        <v>64.97</v>
      </c>
      <c r="Q199" s="177">
        <v>0</v>
      </c>
      <c r="R199" s="177">
        <f>Q199*H199</f>
        <v>0</v>
      </c>
      <c r="S199" s="177">
        <v>0.28999999999999998</v>
      </c>
      <c r="T199" s="178">
        <f>S199*H199</f>
        <v>258.09999999999997</v>
      </c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R199" s="179" t="s">
        <v>124</v>
      </c>
      <c r="AT199" s="179" t="s">
        <v>121</v>
      </c>
      <c r="AU199" s="179" t="s">
        <v>80</v>
      </c>
      <c r="AY199" s="16" t="s">
        <v>120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6" t="s">
        <v>80</v>
      </c>
      <c r="BK199" s="180">
        <f>ROUND(I199*H199,2)</f>
        <v>0</v>
      </c>
      <c r="BL199" s="16" t="s">
        <v>124</v>
      </c>
      <c r="BM199" s="179" t="s">
        <v>153</v>
      </c>
    </row>
    <row r="200" spans="1:65" s="2" customFormat="1" ht="36" customHeight="1" x14ac:dyDescent="0.2">
      <c r="A200" s="30"/>
      <c r="B200" s="31"/>
      <c r="C200" s="170">
        <v>9</v>
      </c>
      <c r="D200" s="170" t="s">
        <v>121</v>
      </c>
      <c r="E200" s="171" t="s">
        <v>483</v>
      </c>
      <c r="F200" s="249" t="s">
        <v>689</v>
      </c>
      <c r="G200" s="173" t="s">
        <v>122</v>
      </c>
      <c r="H200" s="174">
        <v>307</v>
      </c>
      <c r="I200" s="374">
        <v>0</v>
      </c>
      <c r="J200" s="175">
        <f>ROUND(I200*H200,2)</f>
        <v>0</v>
      </c>
      <c r="K200" s="172" t="s">
        <v>123</v>
      </c>
      <c r="L200" s="35"/>
      <c r="M200" s="381" t="s">
        <v>1</v>
      </c>
      <c r="N200" s="176" t="s">
        <v>37</v>
      </c>
      <c r="O200" s="177">
        <v>0.16600000000000001</v>
      </c>
      <c r="P200" s="177">
        <f>O200*H200</f>
        <v>50.962000000000003</v>
      </c>
      <c r="Q200" s="177">
        <v>0</v>
      </c>
      <c r="R200" s="177">
        <f>Q200*H200</f>
        <v>0</v>
      </c>
      <c r="S200" s="177">
        <v>0.44</v>
      </c>
      <c r="T200" s="178">
        <f>S200*H200</f>
        <v>135.08000000000001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9" t="s">
        <v>124</v>
      </c>
      <c r="AT200" s="179" t="s">
        <v>121</v>
      </c>
      <c r="AU200" s="179" t="s">
        <v>80</v>
      </c>
      <c r="AY200" s="16" t="s">
        <v>120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6" t="s">
        <v>80</v>
      </c>
      <c r="BK200" s="180">
        <f>ROUND(I200*H200,2)</f>
        <v>0</v>
      </c>
      <c r="BL200" s="16" t="s">
        <v>124</v>
      </c>
      <c r="BM200" s="179" t="s">
        <v>153</v>
      </c>
    </row>
    <row r="201" spans="1:65" s="13" customFormat="1" x14ac:dyDescent="0.2">
      <c r="B201" s="190"/>
      <c r="C201" s="191"/>
      <c r="D201" s="183" t="s">
        <v>125</v>
      </c>
      <c r="E201" s="192" t="s">
        <v>1</v>
      </c>
      <c r="F201" s="193" t="s">
        <v>482</v>
      </c>
      <c r="G201" s="191"/>
      <c r="H201" s="194">
        <v>307</v>
      </c>
      <c r="I201" s="370"/>
      <c r="J201" s="191"/>
      <c r="K201" s="191"/>
      <c r="L201" s="195"/>
      <c r="M201" s="379"/>
      <c r="N201" s="196"/>
      <c r="O201" s="196"/>
      <c r="P201" s="196"/>
      <c r="Q201" s="196"/>
      <c r="R201" s="196"/>
      <c r="S201" s="196"/>
      <c r="T201" s="197"/>
      <c r="AT201" s="198" t="s">
        <v>125</v>
      </c>
      <c r="AU201" s="198" t="s">
        <v>80</v>
      </c>
      <c r="AV201" s="13" t="s">
        <v>82</v>
      </c>
      <c r="AW201" s="13" t="s">
        <v>28</v>
      </c>
      <c r="AX201" s="13" t="s">
        <v>72</v>
      </c>
      <c r="AY201" s="198" t="s">
        <v>120</v>
      </c>
    </row>
    <row r="202" spans="1:65" s="14" customFormat="1" x14ac:dyDescent="0.2">
      <c r="B202" s="199"/>
      <c r="C202" s="200"/>
      <c r="D202" s="183" t="s">
        <v>125</v>
      </c>
      <c r="E202" s="201" t="s">
        <v>1</v>
      </c>
      <c r="F202" s="202" t="s">
        <v>131</v>
      </c>
      <c r="G202" s="200"/>
      <c r="H202" s="203">
        <v>307</v>
      </c>
      <c r="I202" s="371"/>
      <c r="J202" s="200"/>
      <c r="K202" s="200"/>
      <c r="L202" s="204"/>
      <c r="M202" s="380"/>
      <c r="N202" s="205"/>
      <c r="O202" s="205"/>
      <c r="P202" s="205"/>
      <c r="Q202" s="205"/>
      <c r="R202" s="205"/>
      <c r="S202" s="205"/>
      <c r="T202" s="206"/>
      <c r="AT202" s="207" t="s">
        <v>125</v>
      </c>
      <c r="AU202" s="207" t="s">
        <v>80</v>
      </c>
      <c r="AV202" s="14" t="s">
        <v>124</v>
      </c>
      <c r="AW202" s="14" t="s">
        <v>28</v>
      </c>
      <c r="AX202" s="14" t="s">
        <v>80</v>
      </c>
      <c r="AY202" s="207" t="s">
        <v>120</v>
      </c>
    </row>
    <row r="203" spans="1:65" s="2" customFormat="1" ht="36" customHeight="1" x14ac:dyDescent="0.2">
      <c r="A203" s="30"/>
      <c r="B203" s="31"/>
      <c r="C203" s="170">
        <v>10</v>
      </c>
      <c r="D203" s="170" t="s">
        <v>121</v>
      </c>
      <c r="E203" s="171" t="s">
        <v>485</v>
      </c>
      <c r="F203" s="249" t="s">
        <v>486</v>
      </c>
      <c r="G203" s="173" t="s">
        <v>122</v>
      </c>
      <c r="H203" s="174">
        <v>890</v>
      </c>
      <c r="I203" s="374">
        <v>0</v>
      </c>
      <c r="J203" s="175">
        <f>ROUND(I203*H203,2)</f>
        <v>0</v>
      </c>
      <c r="K203" s="172" t="s">
        <v>123</v>
      </c>
      <c r="L203" s="35"/>
      <c r="M203" s="381" t="s">
        <v>1</v>
      </c>
      <c r="N203" s="176" t="s">
        <v>37</v>
      </c>
      <c r="O203" s="177">
        <v>0.53400000000000003</v>
      </c>
      <c r="P203" s="177">
        <f>O203*H203</f>
        <v>475.26000000000005</v>
      </c>
      <c r="Q203" s="177">
        <v>0</v>
      </c>
      <c r="R203" s="177">
        <f>Q203*H203</f>
        <v>0</v>
      </c>
      <c r="S203" s="177">
        <v>0.625</v>
      </c>
      <c r="T203" s="178">
        <f>S203*H203</f>
        <v>556.25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9" t="s">
        <v>124</v>
      </c>
      <c r="AT203" s="179" t="s">
        <v>121</v>
      </c>
      <c r="AU203" s="179" t="s">
        <v>80</v>
      </c>
      <c r="AY203" s="16" t="s">
        <v>120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6" t="s">
        <v>80</v>
      </c>
      <c r="BK203" s="180">
        <f>ROUND(I203*H203,2)</f>
        <v>0</v>
      </c>
      <c r="BL203" s="16" t="s">
        <v>124</v>
      </c>
      <c r="BM203" s="179" t="s">
        <v>157</v>
      </c>
    </row>
    <row r="204" spans="1:65" s="12" customFormat="1" x14ac:dyDescent="0.2">
      <c r="B204" s="181"/>
      <c r="C204" s="182"/>
      <c r="D204" s="183" t="s">
        <v>125</v>
      </c>
      <c r="E204" s="184" t="s">
        <v>1</v>
      </c>
      <c r="F204" s="185" t="s">
        <v>484</v>
      </c>
      <c r="G204" s="182"/>
      <c r="H204" s="184" t="s">
        <v>1</v>
      </c>
      <c r="I204" s="369"/>
      <c r="J204" s="182"/>
      <c r="K204" s="182"/>
      <c r="L204" s="186"/>
      <c r="M204" s="378"/>
      <c r="N204" s="187"/>
      <c r="O204" s="187"/>
      <c r="P204" s="187"/>
      <c r="Q204" s="187"/>
      <c r="R204" s="187"/>
      <c r="S204" s="187"/>
      <c r="T204" s="188"/>
      <c r="AT204" s="189" t="s">
        <v>125</v>
      </c>
      <c r="AU204" s="189" t="s">
        <v>80</v>
      </c>
      <c r="AV204" s="12" t="s">
        <v>80</v>
      </c>
      <c r="AW204" s="12" t="s">
        <v>28</v>
      </c>
      <c r="AX204" s="12" t="s">
        <v>72</v>
      </c>
      <c r="AY204" s="189" t="s">
        <v>120</v>
      </c>
    </row>
    <row r="205" spans="1:65" s="2" customFormat="1" ht="24" customHeight="1" x14ac:dyDescent="0.2">
      <c r="A205" s="30"/>
      <c r="B205" s="31"/>
      <c r="C205" s="170">
        <v>11</v>
      </c>
      <c r="D205" s="170" t="s">
        <v>121</v>
      </c>
      <c r="E205" s="171" t="s">
        <v>488</v>
      </c>
      <c r="F205" s="249" t="s">
        <v>487</v>
      </c>
      <c r="G205" s="173" t="s">
        <v>122</v>
      </c>
      <c r="H205" s="174">
        <v>890</v>
      </c>
      <c r="I205" s="374">
        <v>0</v>
      </c>
      <c r="J205" s="175">
        <f>ROUND(I205*H205,2)</f>
        <v>0</v>
      </c>
      <c r="K205" s="172" t="s">
        <v>123</v>
      </c>
      <c r="L205" s="35"/>
      <c r="M205" s="381" t="s">
        <v>1</v>
      </c>
      <c r="N205" s="176" t="s">
        <v>37</v>
      </c>
      <c r="O205" s="177">
        <v>2.4E-2</v>
      </c>
      <c r="P205" s="177">
        <f>O205*H205</f>
        <v>21.36</v>
      </c>
      <c r="Q205" s="177">
        <v>1.7000000000000001E-4</v>
      </c>
      <c r="R205" s="177">
        <f>Q205*H205</f>
        <v>0.15130000000000002</v>
      </c>
      <c r="S205" s="177">
        <v>0.25600000000000001</v>
      </c>
      <c r="T205" s="178">
        <f>S205*H205</f>
        <v>227.84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9" t="s">
        <v>124</v>
      </c>
      <c r="AT205" s="179" t="s">
        <v>121</v>
      </c>
      <c r="AU205" s="179" t="s">
        <v>80</v>
      </c>
      <c r="AY205" s="16" t="s">
        <v>120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6" t="s">
        <v>80</v>
      </c>
      <c r="BK205" s="180">
        <f>ROUND(I205*H205,2)</f>
        <v>0</v>
      </c>
      <c r="BL205" s="16" t="s">
        <v>124</v>
      </c>
      <c r="BM205" s="179" t="s">
        <v>160</v>
      </c>
    </row>
    <row r="206" spans="1:65" s="2" customFormat="1" ht="24" customHeight="1" x14ac:dyDescent="0.2">
      <c r="A206" s="30"/>
      <c r="B206" s="31"/>
      <c r="C206" s="170">
        <v>12</v>
      </c>
      <c r="D206" s="170" t="s">
        <v>121</v>
      </c>
      <c r="E206" s="171" t="s">
        <v>161</v>
      </c>
      <c r="F206" s="249" t="s">
        <v>162</v>
      </c>
      <c r="G206" s="173" t="s">
        <v>163</v>
      </c>
      <c r="H206" s="174">
        <v>790</v>
      </c>
      <c r="I206" s="374">
        <v>0</v>
      </c>
      <c r="J206" s="175">
        <f>ROUND(I206*H206,2)</f>
        <v>0</v>
      </c>
      <c r="K206" s="172" t="s">
        <v>123</v>
      </c>
      <c r="L206" s="35"/>
      <c r="M206" s="381" t="s">
        <v>1</v>
      </c>
      <c r="N206" s="176" t="s">
        <v>37</v>
      </c>
      <c r="O206" s="177">
        <v>0.13300000000000001</v>
      </c>
      <c r="P206" s="177">
        <f>O206*H206</f>
        <v>105.07000000000001</v>
      </c>
      <c r="Q206" s="177">
        <v>0</v>
      </c>
      <c r="R206" s="177">
        <f>Q206*H206</f>
        <v>0</v>
      </c>
      <c r="S206" s="177">
        <v>0.20499999999999999</v>
      </c>
      <c r="T206" s="178">
        <f>S206*H206</f>
        <v>161.94999999999999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9" t="s">
        <v>124</v>
      </c>
      <c r="AT206" s="179" t="s">
        <v>121</v>
      </c>
      <c r="AU206" s="179" t="s">
        <v>80</v>
      </c>
      <c r="AY206" s="16" t="s">
        <v>120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6" t="s">
        <v>80</v>
      </c>
      <c r="BK206" s="180">
        <f>ROUND(I206*H206,2)</f>
        <v>0</v>
      </c>
      <c r="BL206" s="16" t="s">
        <v>124</v>
      </c>
      <c r="BM206" s="179" t="s">
        <v>164</v>
      </c>
    </row>
    <row r="207" spans="1:65" s="2" customFormat="1" ht="16.5" customHeight="1" x14ac:dyDescent="0.2">
      <c r="A207" s="30"/>
      <c r="B207" s="31"/>
      <c r="C207" s="170">
        <v>13</v>
      </c>
      <c r="D207" s="170" t="s">
        <v>121</v>
      </c>
      <c r="E207" s="171" t="s">
        <v>165</v>
      </c>
      <c r="F207" s="172" t="s">
        <v>166</v>
      </c>
      <c r="G207" s="173" t="s">
        <v>122</v>
      </c>
      <c r="H207" s="174">
        <v>5.2789999999999999</v>
      </c>
      <c r="I207" s="374">
        <v>0</v>
      </c>
      <c r="J207" s="175">
        <f t="shared" ref="J207:J213" si="0">ROUND(I207*H207,2)</f>
        <v>0</v>
      </c>
      <c r="K207" s="172" t="s">
        <v>123</v>
      </c>
      <c r="L207" s="35"/>
      <c r="M207" s="381" t="s">
        <v>1</v>
      </c>
      <c r="N207" s="176" t="s">
        <v>37</v>
      </c>
      <c r="O207" s="177">
        <v>4.1440000000000001</v>
      </c>
      <c r="P207" s="177">
        <f t="shared" ref="P207:P213" si="1">O207*H207</f>
        <v>21.876176000000001</v>
      </c>
      <c r="Q207" s="177">
        <v>0</v>
      </c>
      <c r="R207" s="177">
        <f t="shared" ref="R207:R213" si="2">Q207*H207</f>
        <v>0</v>
      </c>
      <c r="S207" s="177">
        <v>0</v>
      </c>
      <c r="T207" s="178">
        <f t="shared" ref="T207:T213" si="3"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9" t="s">
        <v>124</v>
      </c>
      <c r="AT207" s="179" t="s">
        <v>121</v>
      </c>
      <c r="AU207" s="179" t="s">
        <v>80</v>
      </c>
      <c r="AY207" s="16" t="s">
        <v>120</v>
      </c>
      <c r="BE207" s="180">
        <f t="shared" ref="BE207:BE213" si="4">IF(N207="základní",J207,0)</f>
        <v>0</v>
      </c>
      <c r="BF207" s="180">
        <f t="shared" ref="BF207:BF213" si="5">IF(N207="snížená",J207,0)</f>
        <v>0</v>
      </c>
      <c r="BG207" s="180">
        <f t="shared" ref="BG207:BG213" si="6">IF(N207="zákl. přenesená",J207,0)</f>
        <v>0</v>
      </c>
      <c r="BH207" s="180">
        <f t="shared" ref="BH207:BH213" si="7">IF(N207="sníž. přenesená",J207,0)</f>
        <v>0</v>
      </c>
      <c r="BI207" s="180">
        <f t="shared" ref="BI207:BI213" si="8">IF(N207="nulová",J207,0)</f>
        <v>0</v>
      </c>
      <c r="BJ207" s="16" t="s">
        <v>80</v>
      </c>
      <c r="BK207" s="180">
        <f t="shared" ref="BK207:BK213" si="9">ROUND(I207*H207,2)</f>
        <v>0</v>
      </c>
      <c r="BL207" s="16" t="s">
        <v>124</v>
      </c>
      <c r="BM207" s="179" t="s">
        <v>167</v>
      </c>
    </row>
    <row r="208" spans="1:65" s="2" customFormat="1" ht="24" customHeight="1" x14ac:dyDescent="0.2">
      <c r="A208" s="242"/>
      <c r="B208" s="31"/>
      <c r="C208" s="170">
        <v>14</v>
      </c>
      <c r="D208" s="170" t="s">
        <v>121</v>
      </c>
      <c r="E208" s="171" t="s">
        <v>481</v>
      </c>
      <c r="F208" s="172" t="s">
        <v>480</v>
      </c>
      <c r="G208" s="173" t="s">
        <v>126</v>
      </c>
      <c r="H208" s="174">
        <v>2</v>
      </c>
      <c r="I208" s="374">
        <v>0</v>
      </c>
      <c r="J208" s="175">
        <f t="shared" ref="J208" si="10">ROUND(I208*H208,2)</f>
        <v>0</v>
      </c>
      <c r="K208" s="172" t="s">
        <v>123</v>
      </c>
      <c r="L208" s="35"/>
      <c r="M208" s="381" t="s">
        <v>1</v>
      </c>
      <c r="N208" s="176" t="s">
        <v>37</v>
      </c>
      <c r="O208" s="177">
        <v>1.2430000000000001</v>
      </c>
      <c r="P208" s="177">
        <f t="shared" ref="P208" si="11">O208*H208</f>
        <v>2.4860000000000002</v>
      </c>
      <c r="Q208" s="177">
        <v>0</v>
      </c>
      <c r="R208" s="177">
        <f t="shared" ref="R208" si="12">Q208*H208</f>
        <v>0</v>
      </c>
      <c r="S208" s="177">
        <v>0</v>
      </c>
      <c r="T208" s="178">
        <f t="shared" ref="T208" si="13">S208*H208</f>
        <v>0</v>
      </c>
      <c r="U208" s="242"/>
      <c r="V208" s="242"/>
      <c r="W208" s="242"/>
      <c r="X208" s="242"/>
      <c r="Y208" s="242"/>
      <c r="Z208" s="242"/>
      <c r="AA208" s="242"/>
      <c r="AB208" s="242"/>
      <c r="AC208" s="242"/>
      <c r="AD208" s="242"/>
      <c r="AE208" s="242"/>
      <c r="AR208" s="179" t="s">
        <v>124</v>
      </c>
      <c r="AT208" s="179" t="s">
        <v>121</v>
      </c>
      <c r="AU208" s="179" t="s">
        <v>80</v>
      </c>
      <c r="AY208" s="16" t="s">
        <v>120</v>
      </c>
      <c r="BE208" s="180">
        <f t="shared" ref="BE208" si="14">IF(N208="základní",J208,0)</f>
        <v>0</v>
      </c>
      <c r="BF208" s="180">
        <f t="shared" ref="BF208" si="15">IF(N208="snížená",J208,0)</f>
        <v>0</v>
      </c>
      <c r="BG208" s="180">
        <f t="shared" ref="BG208" si="16">IF(N208="zákl. přenesená",J208,0)</f>
        <v>0</v>
      </c>
      <c r="BH208" s="180">
        <f t="shared" ref="BH208" si="17">IF(N208="sníž. přenesená",J208,0)</f>
        <v>0</v>
      </c>
      <c r="BI208" s="180">
        <f t="shared" ref="BI208" si="18">IF(N208="nulová",J208,0)</f>
        <v>0</v>
      </c>
      <c r="BJ208" s="16" t="s">
        <v>80</v>
      </c>
      <c r="BK208" s="180">
        <f t="shared" ref="BK208" si="19">ROUND(I208*H208,2)</f>
        <v>0</v>
      </c>
      <c r="BL208" s="16" t="s">
        <v>124</v>
      </c>
      <c r="BM208" s="179" t="s">
        <v>170</v>
      </c>
    </row>
    <row r="209" spans="1:65" s="2" customFormat="1" ht="24" customHeight="1" x14ac:dyDescent="0.2">
      <c r="A209" s="30"/>
      <c r="B209" s="31"/>
      <c r="C209" s="170">
        <v>15</v>
      </c>
      <c r="D209" s="170" t="s">
        <v>121</v>
      </c>
      <c r="E209" s="171" t="s">
        <v>168</v>
      </c>
      <c r="F209" s="172" t="s">
        <v>169</v>
      </c>
      <c r="G209" s="173" t="s">
        <v>126</v>
      </c>
      <c r="H209" s="174">
        <v>5</v>
      </c>
      <c r="I209" s="374">
        <v>0</v>
      </c>
      <c r="J209" s="175">
        <f t="shared" si="0"/>
        <v>0</v>
      </c>
      <c r="K209" s="172" t="s">
        <v>123</v>
      </c>
      <c r="L209" s="35"/>
      <c r="M209" s="381" t="s">
        <v>1</v>
      </c>
      <c r="N209" s="176" t="s">
        <v>37</v>
      </c>
      <c r="O209" s="177">
        <v>1.2430000000000001</v>
      </c>
      <c r="P209" s="177">
        <f t="shared" si="1"/>
        <v>6.2150000000000007</v>
      </c>
      <c r="Q209" s="177">
        <v>0</v>
      </c>
      <c r="R209" s="177">
        <f t="shared" si="2"/>
        <v>0</v>
      </c>
      <c r="S209" s="177">
        <v>0</v>
      </c>
      <c r="T209" s="178">
        <f t="shared" si="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9" t="s">
        <v>124</v>
      </c>
      <c r="AT209" s="179" t="s">
        <v>121</v>
      </c>
      <c r="AU209" s="179" t="s">
        <v>80</v>
      </c>
      <c r="AY209" s="16" t="s">
        <v>120</v>
      </c>
      <c r="BE209" s="180">
        <f t="shared" si="4"/>
        <v>0</v>
      </c>
      <c r="BF209" s="180">
        <f t="shared" si="5"/>
        <v>0</v>
      </c>
      <c r="BG209" s="180">
        <f t="shared" si="6"/>
        <v>0</v>
      </c>
      <c r="BH209" s="180">
        <f t="shared" si="7"/>
        <v>0</v>
      </c>
      <c r="BI209" s="180">
        <f t="shared" si="8"/>
        <v>0</v>
      </c>
      <c r="BJ209" s="16" t="s">
        <v>80</v>
      </c>
      <c r="BK209" s="180">
        <f t="shared" si="9"/>
        <v>0</v>
      </c>
      <c r="BL209" s="16" t="s">
        <v>124</v>
      </c>
      <c r="BM209" s="179" t="s">
        <v>170</v>
      </c>
    </row>
    <row r="210" spans="1:65" s="2" customFormat="1" ht="24" customHeight="1" x14ac:dyDescent="0.2">
      <c r="A210" s="30"/>
      <c r="B210" s="31"/>
      <c r="C210" s="170">
        <v>16</v>
      </c>
      <c r="D210" s="170" t="s">
        <v>121</v>
      </c>
      <c r="E210" s="171" t="s">
        <v>171</v>
      </c>
      <c r="F210" s="172" t="s">
        <v>172</v>
      </c>
      <c r="G210" s="173" t="s">
        <v>126</v>
      </c>
      <c r="H210" s="174">
        <v>6</v>
      </c>
      <c r="I210" s="374">
        <v>0</v>
      </c>
      <c r="J210" s="175">
        <f t="shared" si="0"/>
        <v>0</v>
      </c>
      <c r="K210" s="172" t="s">
        <v>123</v>
      </c>
      <c r="L210" s="35"/>
      <c r="M210" s="381" t="s">
        <v>1</v>
      </c>
      <c r="N210" s="176" t="s">
        <v>37</v>
      </c>
      <c r="O210" s="177">
        <v>2.8010000000000002</v>
      </c>
      <c r="P210" s="177">
        <f t="shared" si="1"/>
        <v>16.806000000000001</v>
      </c>
      <c r="Q210" s="177">
        <v>0</v>
      </c>
      <c r="R210" s="177">
        <f t="shared" si="2"/>
        <v>0</v>
      </c>
      <c r="S210" s="177">
        <v>0</v>
      </c>
      <c r="T210" s="178">
        <f t="shared" si="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9" t="s">
        <v>124</v>
      </c>
      <c r="AT210" s="179" t="s">
        <v>121</v>
      </c>
      <c r="AU210" s="179" t="s">
        <v>80</v>
      </c>
      <c r="AY210" s="16" t="s">
        <v>120</v>
      </c>
      <c r="BE210" s="180">
        <f t="shared" si="4"/>
        <v>0</v>
      </c>
      <c r="BF210" s="180">
        <f t="shared" si="5"/>
        <v>0</v>
      </c>
      <c r="BG210" s="180">
        <f t="shared" si="6"/>
        <v>0</v>
      </c>
      <c r="BH210" s="180">
        <f t="shared" si="7"/>
        <v>0</v>
      </c>
      <c r="BI210" s="180">
        <f t="shared" si="8"/>
        <v>0</v>
      </c>
      <c r="BJ210" s="16" t="s">
        <v>80</v>
      </c>
      <c r="BK210" s="180">
        <f t="shared" si="9"/>
        <v>0</v>
      </c>
      <c r="BL210" s="16" t="s">
        <v>124</v>
      </c>
      <c r="BM210" s="179" t="s">
        <v>173</v>
      </c>
    </row>
    <row r="211" spans="1:65" s="2" customFormat="1" ht="24" customHeight="1" x14ac:dyDescent="0.2">
      <c r="A211" s="30"/>
      <c r="B211" s="31"/>
      <c r="C211" s="170">
        <v>17</v>
      </c>
      <c r="D211" s="170" t="s">
        <v>121</v>
      </c>
      <c r="E211" s="171" t="s">
        <v>174</v>
      </c>
      <c r="F211" s="172" t="s">
        <v>175</v>
      </c>
      <c r="G211" s="173" t="s">
        <v>126</v>
      </c>
      <c r="H211" s="174">
        <v>2</v>
      </c>
      <c r="I211" s="374">
        <v>0</v>
      </c>
      <c r="J211" s="175">
        <f t="shared" si="0"/>
        <v>0</v>
      </c>
      <c r="K211" s="172" t="s">
        <v>123</v>
      </c>
      <c r="L211" s="35"/>
      <c r="M211" s="381" t="s">
        <v>1</v>
      </c>
      <c r="N211" s="176" t="s">
        <v>37</v>
      </c>
      <c r="O211" s="177">
        <v>4.8499999999999996</v>
      </c>
      <c r="P211" s="177">
        <f t="shared" si="1"/>
        <v>9.6999999999999993</v>
      </c>
      <c r="Q211" s="177">
        <v>0</v>
      </c>
      <c r="R211" s="177">
        <f t="shared" si="2"/>
        <v>0</v>
      </c>
      <c r="S211" s="177">
        <v>0</v>
      </c>
      <c r="T211" s="178">
        <f t="shared" si="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9" t="s">
        <v>124</v>
      </c>
      <c r="AT211" s="179" t="s">
        <v>121</v>
      </c>
      <c r="AU211" s="179" t="s">
        <v>80</v>
      </c>
      <c r="AY211" s="16" t="s">
        <v>120</v>
      </c>
      <c r="BE211" s="180">
        <f t="shared" si="4"/>
        <v>0</v>
      </c>
      <c r="BF211" s="180">
        <f t="shared" si="5"/>
        <v>0</v>
      </c>
      <c r="BG211" s="180">
        <f t="shared" si="6"/>
        <v>0</v>
      </c>
      <c r="BH211" s="180">
        <f t="shared" si="7"/>
        <v>0</v>
      </c>
      <c r="BI211" s="180">
        <f t="shared" si="8"/>
        <v>0</v>
      </c>
      <c r="BJ211" s="16" t="s">
        <v>80</v>
      </c>
      <c r="BK211" s="180">
        <f t="shared" si="9"/>
        <v>0</v>
      </c>
      <c r="BL211" s="16" t="s">
        <v>124</v>
      </c>
      <c r="BM211" s="179" t="s">
        <v>176</v>
      </c>
    </row>
    <row r="212" spans="1:65" s="2" customFormat="1" ht="16.5" customHeight="1" x14ac:dyDescent="0.2">
      <c r="A212" s="30"/>
      <c r="B212" s="31"/>
      <c r="C212" s="170">
        <v>18</v>
      </c>
      <c r="D212" s="170" t="s">
        <v>121</v>
      </c>
      <c r="E212" s="171" t="s">
        <v>177</v>
      </c>
      <c r="F212" s="172" t="s">
        <v>178</v>
      </c>
      <c r="G212" s="173" t="s">
        <v>122</v>
      </c>
      <c r="H212" s="174">
        <v>5.2789999999999999</v>
      </c>
      <c r="I212" s="374">
        <v>0</v>
      </c>
      <c r="J212" s="175">
        <f t="shared" si="0"/>
        <v>0</v>
      </c>
      <c r="K212" s="172" t="s">
        <v>123</v>
      </c>
      <c r="L212" s="35"/>
      <c r="M212" s="381" t="s">
        <v>1</v>
      </c>
      <c r="N212" s="176" t="s">
        <v>37</v>
      </c>
      <c r="O212" s="177">
        <v>2.3769999999999998</v>
      </c>
      <c r="P212" s="177">
        <f t="shared" si="1"/>
        <v>12.548182999999998</v>
      </c>
      <c r="Q212" s="177">
        <v>0</v>
      </c>
      <c r="R212" s="177">
        <f t="shared" si="2"/>
        <v>0</v>
      </c>
      <c r="S212" s="177">
        <v>0</v>
      </c>
      <c r="T212" s="178">
        <f t="shared" si="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9" t="s">
        <v>124</v>
      </c>
      <c r="AT212" s="179" t="s">
        <v>121</v>
      </c>
      <c r="AU212" s="179" t="s">
        <v>80</v>
      </c>
      <c r="AY212" s="16" t="s">
        <v>120</v>
      </c>
      <c r="BE212" s="180">
        <f t="shared" si="4"/>
        <v>0</v>
      </c>
      <c r="BF212" s="180">
        <f t="shared" si="5"/>
        <v>0</v>
      </c>
      <c r="BG212" s="180">
        <f t="shared" si="6"/>
        <v>0</v>
      </c>
      <c r="BH212" s="180">
        <f t="shared" si="7"/>
        <v>0</v>
      </c>
      <c r="BI212" s="180">
        <f t="shared" si="8"/>
        <v>0</v>
      </c>
      <c r="BJ212" s="16" t="s">
        <v>80</v>
      </c>
      <c r="BK212" s="180">
        <f t="shared" si="9"/>
        <v>0</v>
      </c>
      <c r="BL212" s="16" t="s">
        <v>124</v>
      </c>
      <c r="BM212" s="179" t="s">
        <v>179</v>
      </c>
    </row>
    <row r="213" spans="1:65" s="2" customFormat="1" ht="16.5" customHeight="1" x14ac:dyDescent="0.2">
      <c r="A213" s="30"/>
      <c r="B213" s="31"/>
      <c r="C213" s="208">
        <v>19</v>
      </c>
      <c r="D213" s="208" t="s">
        <v>180</v>
      </c>
      <c r="E213" s="209" t="s">
        <v>181</v>
      </c>
      <c r="F213" s="210" t="s">
        <v>182</v>
      </c>
      <c r="G213" s="211" t="s">
        <v>183</v>
      </c>
      <c r="H213" s="212">
        <v>2.17</v>
      </c>
      <c r="I213" s="375">
        <v>0</v>
      </c>
      <c r="J213" s="213">
        <f t="shared" si="0"/>
        <v>0</v>
      </c>
      <c r="K213" s="210" t="s">
        <v>123</v>
      </c>
      <c r="L213" s="214"/>
      <c r="M213" s="382" t="s">
        <v>1</v>
      </c>
      <c r="N213" s="215" t="s">
        <v>37</v>
      </c>
      <c r="O213" s="177">
        <v>0</v>
      </c>
      <c r="P213" s="177">
        <f t="shared" si="1"/>
        <v>0</v>
      </c>
      <c r="Q213" s="177">
        <v>1</v>
      </c>
      <c r="R213" s="177">
        <f t="shared" si="2"/>
        <v>2.17</v>
      </c>
      <c r="S213" s="177">
        <v>0</v>
      </c>
      <c r="T213" s="178">
        <f t="shared" si="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9" t="s">
        <v>148</v>
      </c>
      <c r="AT213" s="179" t="s">
        <v>180</v>
      </c>
      <c r="AU213" s="179" t="s">
        <v>80</v>
      </c>
      <c r="AY213" s="16" t="s">
        <v>120</v>
      </c>
      <c r="BE213" s="180">
        <f t="shared" si="4"/>
        <v>0</v>
      </c>
      <c r="BF213" s="180">
        <f t="shared" si="5"/>
        <v>0</v>
      </c>
      <c r="BG213" s="180">
        <f t="shared" si="6"/>
        <v>0</v>
      </c>
      <c r="BH213" s="180">
        <f t="shared" si="7"/>
        <v>0</v>
      </c>
      <c r="BI213" s="180">
        <f t="shared" si="8"/>
        <v>0</v>
      </c>
      <c r="BJ213" s="16" t="s">
        <v>80</v>
      </c>
      <c r="BK213" s="180">
        <f t="shared" si="9"/>
        <v>0</v>
      </c>
      <c r="BL213" s="16" t="s">
        <v>124</v>
      </c>
      <c r="BM213" s="179" t="s">
        <v>184</v>
      </c>
    </row>
    <row r="214" spans="1:65" s="13" customFormat="1" x14ac:dyDescent="0.2">
      <c r="B214" s="190"/>
      <c r="C214" s="191"/>
      <c r="D214" s="183" t="s">
        <v>125</v>
      </c>
      <c r="E214" s="191"/>
      <c r="F214" s="193" t="s">
        <v>491</v>
      </c>
      <c r="G214" s="191"/>
      <c r="H214" s="194">
        <v>2.17</v>
      </c>
      <c r="I214" s="370"/>
      <c r="J214" s="191"/>
      <c r="K214" s="191"/>
      <c r="L214" s="195"/>
      <c r="M214" s="379"/>
      <c r="N214" s="196"/>
      <c r="O214" s="196"/>
      <c r="P214" s="196"/>
      <c r="Q214" s="196"/>
      <c r="R214" s="196"/>
      <c r="S214" s="196"/>
      <c r="T214" s="197"/>
      <c r="AT214" s="198" t="s">
        <v>125</v>
      </c>
      <c r="AU214" s="198" t="s">
        <v>80</v>
      </c>
      <c r="AV214" s="13" t="s">
        <v>82</v>
      </c>
      <c r="AW214" s="13" t="s">
        <v>4</v>
      </c>
      <c r="AX214" s="13" t="s">
        <v>80</v>
      </c>
      <c r="AY214" s="198" t="s">
        <v>120</v>
      </c>
    </row>
    <row r="215" spans="1:65" s="11" customFormat="1" ht="25.9" customHeight="1" x14ac:dyDescent="0.2">
      <c r="B215" s="158"/>
      <c r="C215" s="159"/>
      <c r="D215" s="160" t="s">
        <v>71</v>
      </c>
      <c r="E215" s="161">
        <v>8</v>
      </c>
      <c r="F215" s="161" t="s">
        <v>261</v>
      </c>
      <c r="G215" s="159"/>
      <c r="H215" s="159"/>
      <c r="I215" s="372"/>
      <c r="J215" s="162">
        <f>BK215</f>
        <v>0</v>
      </c>
      <c r="K215" s="159"/>
      <c r="L215" s="163"/>
      <c r="M215" s="377"/>
      <c r="N215" s="164"/>
      <c r="O215" s="164"/>
      <c r="P215" s="165">
        <f>SUM(P216:P217)</f>
        <v>17.416</v>
      </c>
      <c r="Q215" s="164"/>
      <c r="R215" s="165">
        <f>SUM(R216:R217)</f>
        <v>0</v>
      </c>
      <c r="S215" s="164"/>
      <c r="T215" s="166">
        <f>SUM(T216:T217)</f>
        <v>15.36</v>
      </c>
      <c r="AR215" s="167" t="s">
        <v>80</v>
      </c>
      <c r="AT215" s="168" t="s">
        <v>71</v>
      </c>
      <c r="AU215" s="168" t="s">
        <v>72</v>
      </c>
      <c r="AY215" s="167" t="s">
        <v>120</v>
      </c>
      <c r="BK215" s="169">
        <f>SUM(BK216:BK217)</f>
        <v>0</v>
      </c>
    </row>
    <row r="216" spans="1:65" s="243" customFormat="1" ht="16.5" customHeight="1" x14ac:dyDescent="0.2">
      <c r="B216" s="31"/>
      <c r="C216" s="170">
        <v>20</v>
      </c>
      <c r="D216" s="170" t="s">
        <v>121</v>
      </c>
      <c r="E216" s="171" t="s">
        <v>499</v>
      </c>
      <c r="F216" s="172" t="s">
        <v>500</v>
      </c>
      <c r="G216" s="173" t="s">
        <v>187</v>
      </c>
      <c r="H216" s="174">
        <v>8</v>
      </c>
      <c r="I216" s="374">
        <v>0</v>
      </c>
      <c r="J216" s="175">
        <f>ROUND(I216*H216,2)</f>
        <v>0</v>
      </c>
      <c r="K216" s="172" t="s">
        <v>123</v>
      </c>
      <c r="L216" s="35"/>
      <c r="M216" s="381" t="s">
        <v>1</v>
      </c>
      <c r="N216" s="176" t="s">
        <v>37</v>
      </c>
      <c r="O216" s="177">
        <v>2.177</v>
      </c>
      <c r="P216" s="177">
        <f>O216*H216</f>
        <v>17.416</v>
      </c>
      <c r="Q216" s="177">
        <v>0</v>
      </c>
      <c r="R216" s="177">
        <f>Q216*H216</f>
        <v>0</v>
      </c>
      <c r="S216" s="177">
        <v>1.92</v>
      </c>
      <c r="T216" s="178">
        <f>S216*H216</f>
        <v>15.36</v>
      </c>
      <c r="AR216" s="179" t="s">
        <v>124</v>
      </c>
      <c r="AT216" s="179" t="s">
        <v>121</v>
      </c>
      <c r="AU216" s="179" t="s">
        <v>80</v>
      </c>
      <c r="AY216" s="16" t="s">
        <v>120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6" t="s">
        <v>80</v>
      </c>
      <c r="BK216" s="180">
        <f>ROUND(I216*H216,2)</f>
        <v>0</v>
      </c>
      <c r="BL216" s="16" t="s">
        <v>124</v>
      </c>
      <c r="BM216" s="179" t="s">
        <v>501</v>
      </c>
    </row>
    <row r="217" spans="1:65" s="12" customFormat="1" x14ac:dyDescent="0.2">
      <c r="B217" s="181"/>
      <c r="C217" s="182"/>
      <c r="D217" s="183" t="s">
        <v>125</v>
      </c>
      <c r="E217" s="184" t="s">
        <v>1</v>
      </c>
      <c r="F217" s="185" t="s">
        <v>691</v>
      </c>
      <c r="G217" s="182"/>
      <c r="H217" s="184" t="s">
        <v>1</v>
      </c>
      <c r="I217" s="369"/>
      <c r="J217" s="182"/>
      <c r="K217" s="182"/>
      <c r="L217" s="186"/>
      <c r="M217" s="378"/>
      <c r="N217" s="187"/>
      <c r="O217" s="187"/>
      <c r="P217" s="187"/>
      <c r="Q217" s="187"/>
      <c r="R217" s="187"/>
      <c r="S217" s="187"/>
      <c r="T217" s="188"/>
      <c r="AT217" s="189" t="s">
        <v>125</v>
      </c>
      <c r="AU217" s="189" t="s">
        <v>80</v>
      </c>
      <c r="AV217" s="12" t="s">
        <v>80</v>
      </c>
      <c r="AW217" s="12" t="s">
        <v>28</v>
      </c>
      <c r="AX217" s="12" t="s">
        <v>72</v>
      </c>
      <c r="AY217" s="189" t="s">
        <v>120</v>
      </c>
    </row>
    <row r="218" spans="1:65" s="13" customFormat="1" x14ac:dyDescent="0.2">
      <c r="B218" s="190"/>
      <c r="C218" s="191"/>
      <c r="D218" s="183" t="s">
        <v>125</v>
      </c>
      <c r="E218" s="192" t="s">
        <v>1</v>
      </c>
      <c r="F218" s="193" t="s">
        <v>690</v>
      </c>
      <c r="G218" s="191"/>
      <c r="H218" s="194">
        <v>8</v>
      </c>
      <c r="I218" s="370"/>
      <c r="J218" s="191"/>
      <c r="K218" s="191"/>
      <c r="L218" s="195"/>
      <c r="M218" s="379"/>
      <c r="N218" s="196"/>
      <c r="O218" s="196"/>
      <c r="P218" s="196"/>
      <c r="Q218" s="196"/>
      <c r="R218" s="196"/>
      <c r="S218" s="196"/>
      <c r="T218" s="197"/>
      <c r="AT218" s="198" t="s">
        <v>125</v>
      </c>
      <c r="AU218" s="198" t="s">
        <v>80</v>
      </c>
      <c r="AV218" s="13" t="s">
        <v>82</v>
      </c>
      <c r="AW218" s="13" t="s">
        <v>28</v>
      </c>
      <c r="AX218" s="13" t="s">
        <v>72</v>
      </c>
      <c r="AY218" s="198" t="s">
        <v>120</v>
      </c>
    </row>
    <row r="219" spans="1:65" s="11" customFormat="1" ht="25.9" customHeight="1" x14ac:dyDescent="0.2">
      <c r="B219" s="158"/>
      <c r="C219" s="159"/>
      <c r="D219" s="160" t="s">
        <v>71</v>
      </c>
      <c r="E219" s="161" t="s">
        <v>152</v>
      </c>
      <c r="F219" s="161" t="s">
        <v>185</v>
      </c>
      <c r="G219" s="159"/>
      <c r="H219" s="159"/>
      <c r="I219" s="372"/>
      <c r="J219" s="162">
        <f>BK219</f>
        <v>0</v>
      </c>
      <c r="K219" s="159"/>
      <c r="L219" s="163"/>
      <c r="M219" s="377"/>
      <c r="N219" s="164"/>
      <c r="O219" s="164"/>
      <c r="P219" s="165">
        <f>SUM(P220:P229)</f>
        <v>10.5</v>
      </c>
      <c r="Q219" s="164"/>
      <c r="R219" s="165">
        <f>SUM(R220:R229)</f>
        <v>0</v>
      </c>
      <c r="S219" s="164"/>
      <c r="T219" s="166">
        <f>SUM(T220:T229)</f>
        <v>7.2000000000000008E-2</v>
      </c>
      <c r="AR219" s="167" t="s">
        <v>80</v>
      </c>
      <c r="AT219" s="168" t="s">
        <v>71</v>
      </c>
      <c r="AU219" s="168" t="s">
        <v>72</v>
      </c>
      <c r="AY219" s="167" t="s">
        <v>120</v>
      </c>
      <c r="BK219" s="169">
        <f>SUM(BK220:BK229)</f>
        <v>0</v>
      </c>
    </row>
    <row r="220" spans="1:65" s="2" customFormat="1" ht="16.5" customHeight="1" x14ac:dyDescent="0.2">
      <c r="A220" s="30"/>
      <c r="B220" s="31"/>
      <c r="C220" s="170">
        <v>21</v>
      </c>
      <c r="D220" s="170" t="s">
        <v>121</v>
      </c>
      <c r="E220" s="171" t="s">
        <v>493</v>
      </c>
      <c r="F220" s="172" t="s">
        <v>492</v>
      </c>
      <c r="G220" s="173" t="s">
        <v>163</v>
      </c>
      <c r="H220" s="174">
        <v>12</v>
      </c>
      <c r="I220" s="374">
        <v>0</v>
      </c>
      <c r="J220" s="175">
        <f>ROUND(I220*H220,2)</f>
        <v>0</v>
      </c>
      <c r="K220" s="172" t="s">
        <v>123</v>
      </c>
      <c r="L220" s="35"/>
      <c r="M220" s="381" t="s">
        <v>1</v>
      </c>
      <c r="N220" s="176" t="s">
        <v>37</v>
      </c>
      <c r="O220" s="177">
        <v>0.307</v>
      </c>
      <c r="P220" s="177">
        <f>O220*H220</f>
        <v>3.6840000000000002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9" t="s">
        <v>124</v>
      </c>
      <c r="AT220" s="179" t="s">
        <v>121</v>
      </c>
      <c r="AU220" s="179" t="s">
        <v>80</v>
      </c>
      <c r="AY220" s="16" t="s">
        <v>120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6" t="s">
        <v>80</v>
      </c>
      <c r="BK220" s="180">
        <f>ROUND(I220*H220,2)</f>
        <v>0</v>
      </c>
      <c r="BL220" s="16" t="s">
        <v>124</v>
      </c>
      <c r="BM220" s="179" t="s">
        <v>186</v>
      </c>
    </row>
    <row r="221" spans="1:65" s="2" customFormat="1" ht="16.5" customHeight="1" x14ac:dyDescent="0.2">
      <c r="A221" s="243"/>
      <c r="B221" s="31"/>
      <c r="C221" s="170">
        <v>22</v>
      </c>
      <c r="D221" s="170" t="s">
        <v>121</v>
      </c>
      <c r="E221" s="171" t="s">
        <v>495</v>
      </c>
      <c r="F221" s="172" t="s">
        <v>494</v>
      </c>
      <c r="G221" s="173" t="s">
        <v>163</v>
      </c>
      <c r="H221" s="174">
        <v>12</v>
      </c>
      <c r="I221" s="374">
        <v>0</v>
      </c>
      <c r="J221" s="175">
        <f>ROUND(I221*H221,2)</f>
        <v>0</v>
      </c>
      <c r="K221" s="172" t="s">
        <v>123</v>
      </c>
      <c r="L221" s="35"/>
      <c r="M221" s="381" t="s">
        <v>1</v>
      </c>
      <c r="N221" s="176" t="s">
        <v>37</v>
      </c>
      <c r="O221" s="177">
        <v>0.307</v>
      </c>
      <c r="P221" s="177">
        <f>O221*H221</f>
        <v>3.6840000000000002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R221" s="179" t="s">
        <v>124</v>
      </c>
      <c r="AT221" s="179" t="s">
        <v>121</v>
      </c>
      <c r="AU221" s="179" t="s">
        <v>80</v>
      </c>
      <c r="AY221" s="16" t="s">
        <v>120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6" t="s">
        <v>80</v>
      </c>
      <c r="BK221" s="180">
        <f>ROUND(I221*H221,2)</f>
        <v>0</v>
      </c>
      <c r="BL221" s="16" t="s">
        <v>124</v>
      </c>
      <c r="BM221" s="179" t="s">
        <v>186</v>
      </c>
    </row>
    <row r="222" spans="1:65" s="2" customFormat="1" ht="24" customHeight="1" x14ac:dyDescent="0.2">
      <c r="A222" s="30"/>
      <c r="B222" s="31"/>
      <c r="C222" s="170">
        <v>23</v>
      </c>
      <c r="D222" s="170" t="s">
        <v>121</v>
      </c>
      <c r="E222" s="171" t="s">
        <v>188</v>
      </c>
      <c r="F222" s="248" t="s">
        <v>189</v>
      </c>
      <c r="G222" s="173" t="s">
        <v>126</v>
      </c>
      <c r="H222" s="174">
        <v>18</v>
      </c>
      <c r="I222" s="374">
        <v>0</v>
      </c>
      <c r="J222" s="175">
        <f>ROUND(I222*H222,2)</f>
        <v>0</v>
      </c>
      <c r="K222" s="172" t="s">
        <v>123</v>
      </c>
      <c r="L222" s="35"/>
      <c r="M222" s="381" t="s">
        <v>1</v>
      </c>
      <c r="N222" s="176" t="s">
        <v>37</v>
      </c>
      <c r="O222" s="177">
        <v>0.17399999999999999</v>
      </c>
      <c r="P222" s="177">
        <f>O222*H222</f>
        <v>3.1319999999999997</v>
      </c>
      <c r="Q222" s="177">
        <v>0</v>
      </c>
      <c r="R222" s="177">
        <f>Q222*H222</f>
        <v>0</v>
      </c>
      <c r="S222" s="177">
        <v>4.0000000000000001E-3</v>
      </c>
      <c r="T222" s="178">
        <f>S222*H222</f>
        <v>7.2000000000000008E-2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79" t="s">
        <v>124</v>
      </c>
      <c r="AT222" s="179" t="s">
        <v>121</v>
      </c>
      <c r="AU222" s="179" t="s">
        <v>80</v>
      </c>
      <c r="AY222" s="16" t="s">
        <v>120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6" t="s">
        <v>80</v>
      </c>
      <c r="BK222" s="180">
        <f>ROUND(I222*H222,2)</f>
        <v>0</v>
      </c>
      <c r="BL222" s="16" t="s">
        <v>124</v>
      </c>
      <c r="BM222" s="179" t="s">
        <v>190</v>
      </c>
    </row>
    <row r="223" spans="1:65" s="12" customFormat="1" x14ac:dyDescent="0.2">
      <c r="B223" s="181"/>
      <c r="C223" s="182"/>
      <c r="D223" s="183" t="s">
        <v>125</v>
      </c>
      <c r="E223" s="184" t="s">
        <v>1</v>
      </c>
      <c r="F223" s="185" t="s">
        <v>496</v>
      </c>
      <c r="G223" s="182"/>
      <c r="H223" s="184" t="s">
        <v>1</v>
      </c>
      <c r="I223" s="369"/>
      <c r="J223" s="182"/>
      <c r="K223" s="182"/>
      <c r="L223" s="186"/>
      <c r="M223" s="378"/>
      <c r="N223" s="187"/>
      <c r="O223" s="187"/>
      <c r="P223" s="187"/>
      <c r="Q223" s="187"/>
      <c r="R223" s="187"/>
      <c r="S223" s="187"/>
      <c r="T223" s="188"/>
      <c r="AT223" s="189" t="s">
        <v>125</v>
      </c>
      <c r="AU223" s="189" t="s">
        <v>80</v>
      </c>
      <c r="AV223" s="12" t="s">
        <v>80</v>
      </c>
      <c r="AW223" s="12" t="s">
        <v>28</v>
      </c>
      <c r="AX223" s="12" t="s">
        <v>72</v>
      </c>
      <c r="AY223" s="189" t="s">
        <v>120</v>
      </c>
    </row>
    <row r="224" spans="1:65" s="13" customFormat="1" x14ac:dyDescent="0.2">
      <c r="B224" s="190"/>
      <c r="C224" s="191"/>
      <c r="D224" s="183" t="s">
        <v>125</v>
      </c>
      <c r="E224" s="192" t="s">
        <v>1</v>
      </c>
      <c r="F224" s="193">
        <v>2</v>
      </c>
      <c r="G224" s="191"/>
      <c r="H224" s="194">
        <v>2</v>
      </c>
      <c r="I224" s="370"/>
      <c r="J224" s="191"/>
      <c r="K224" s="191"/>
      <c r="L224" s="195"/>
      <c r="M224" s="379"/>
      <c r="N224" s="196"/>
      <c r="O224" s="196"/>
      <c r="P224" s="196"/>
      <c r="Q224" s="196"/>
      <c r="R224" s="196"/>
      <c r="S224" s="196"/>
      <c r="T224" s="197"/>
      <c r="AT224" s="198" t="s">
        <v>125</v>
      </c>
      <c r="AU224" s="198" t="s">
        <v>80</v>
      </c>
      <c r="AV224" s="13" t="s">
        <v>82</v>
      </c>
      <c r="AW224" s="13" t="s">
        <v>28</v>
      </c>
      <c r="AX224" s="13" t="s">
        <v>72</v>
      </c>
      <c r="AY224" s="198" t="s">
        <v>120</v>
      </c>
    </row>
    <row r="225" spans="1:65" s="12" customFormat="1" x14ac:dyDescent="0.2">
      <c r="B225" s="181"/>
      <c r="C225" s="182"/>
      <c r="D225" s="183" t="s">
        <v>125</v>
      </c>
      <c r="E225" s="184" t="s">
        <v>1</v>
      </c>
      <c r="F225" s="185" t="s">
        <v>497</v>
      </c>
      <c r="G225" s="182"/>
      <c r="H225" s="184" t="s">
        <v>1</v>
      </c>
      <c r="I225" s="369"/>
      <c r="J225" s="182"/>
      <c r="K225" s="182"/>
      <c r="L225" s="186"/>
      <c r="M225" s="378"/>
      <c r="N225" s="187"/>
      <c r="O225" s="187"/>
      <c r="P225" s="187"/>
      <c r="Q225" s="187"/>
      <c r="R225" s="187"/>
      <c r="S225" s="187"/>
      <c r="T225" s="188"/>
      <c r="AT225" s="189" t="s">
        <v>125</v>
      </c>
      <c r="AU225" s="189" t="s">
        <v>80</v>
      </c>
      <c r="AV225" s="12" t="s">
        <v>80</v>
      </c>
      <c r="AW225" s="12" t="s">
        <v>28</v>
      </c>
      <c r="AX225" s="12" t="s">
        <v>72</v>
      </c>
      <c r="AY225" s="189" t="s">
        <v>120</v>
      </c>
    </row>
    <row r="226" spans="1:65" s="13" customFormat="1" x14ac:dyDescent="0.2">
      <c r="B226" s="190"/>
      <c r="C226" s="191"/>
      <c r="D226" s="183" t="s">
        <v>125</v>
      </c>
      <c r="E226" s="192" t="s">
        <v>1</v>
      </c>
      <c r="F226" s="193">
        <v>11</v>
      </c>
      <c r="G226" s="191"/>
      <c r="H226" s="194">
        <v>11</v>
      </c>
      <c r="I226" s="370"/>
      <c r="J226" s="191"/>
      <c r="K226" s="191"/>
      <c r="L226" s="195"/>
      <c r="M226" s="379"/>
      <c r="N226" s="196"/>
      <c r="O226" s="196"/>
      <c r="P226" s="196"/>
      <c r="Q226" s="196"/>
      <c r="R226" s="196"/>
      <c r="S226" s="196"/>
      <c r="T226" s="197"/>
      <c r="AT226" s="198" t="s">
        <v>125</v>
      </c>
      <c r="AU226" s="198" t="s">
        <v>80</v>
      </c>
      <c r="AV226" s="13" t="s">
        <v>82</v>
      </c>
      <c r="AW226" s="13" t="s">
        <v>28</v>
      </c>
      <c r="AX226" s="13" t="s">
        <v>72</v>
      </c>
      <c r="AY226" s="198" t="s">
        <v>120</v>
      </c>
    </row>
    <row r="227" spans="1:65" s="12" customFormat="1" x14ac:dyDescent="0.2">
      <c r="B227" s="181"/>
      <c r="C227" s="182"/>
      <c r="D227" s="183" t="s">
        <v>125</v>
      </c>
      <c r="E227" s="184" t="s">
        <v>1</v>
      </c>
      <c r="F227" s="185" t="s">
        <v>498</v>
      </c>
      <c r="G227" s="182"/>
      <c r="H227" s="184" t="s">
        <v>1</v>
      </c>
      <c r="I227" s="369"/>
      <c r="J227" s="182"/>
      <c r="K227" s="182"/>
      <c r="L227" s="186"/>
      <c r="M227" s="378"/>
      <c r="N227" s="187"/>
      <c r="O227" s="187"/>
      <c r="P227" s="187"/>
      <c r="Q227" s="187"/>
      <c r="R227" s="187"/>
      <c r="S227" s="187"/>
      <c r="T227" s="188"/>
      <c r="AT227" s="189" t="s">
        <v>125</v>
      </c>
      <c r="AU227" s="189" t="s">
        <v>80</v>
      </c>
      <c r="AV227" s="12" t="s">
        <v>80</v>
      </c>
      <c r="AW227" s="12" t="s">
        <v>28</v>
      </c>
      <c r="AX227" s="12" t="s">
        <v>72</v>
      </c>
      <c r="AY227" s="189" t="s">
        <v>120</v>
      </c>
    </row>
    <row r="228" spans="1:65" s="13" customFormat="1" x14ac:dyDescent="0.2">
      <c r="B228" s="190"/>
      <c r="C228" s="191"/>
      <c r="D228" s="183" t="s">
        <v>125</v>
      </c>
      <c r="E228" s="192" t="s">
        <v>1</v>
      </c>
      <c r="F228" s="193">
        <v>5</v>
      </c>
      <c r="G228" s="191"/>
      <c r="H228" s="194">
        <v>5</v>
      </c>
      <c r="I228" s="370"/>
      <c r="J228" s="191"/>
      <c r="K228" s="191"/>
      <c r="L228" s="195"/>
      <c r="M228" s="379"/>
      <c r="N228" s="196"/>
      <c r="O228" s="196"/>
      <c r="P228" s="196"/>
      <c r="Q228" s="196"/>
      <c r="R228" s="196"/>
      <c r="S228" s="196"/>
      <c r="T228" s="197"/>
      <c r="AT228" s="198" t="s">
        <v>125</v>
      </c>
      <c r="AU228" s="198" t="s">
        <v>80</v>
      </c>
      <c r="AV228" s="13" t="s">
        <v>82</v>
      </c>
      <c r="AW228" s="13" t="s">
        <v>28</v>
      </c>
      <c r="AX228" s="13" t="s">
        <v>72</v>
      </c>
      <c r="AY228" s="198" t="s">
        <v>120</v>
      </c>
    </row>
    <row r="229" spans="1:65" s="14" customFormat="1" x14ac:dyDescent="0.2">
      <c r="B229" s="199"/>
      <c r="C229" s="200"/>
      <c r="D229" s="183" t="s">
        <v>125</v>
      </c>
      <c r="E229" s="201" t="s">
        <v>1</v>
      </c>
      <c r="F229" s="202" t="s">
        <v>131</v>
      </c>
      <c r="G229" s="200"/>
      <c r="H229" s="203">
        <v>18</v>
      </c>
      <c r="I229" s="371"/>
      <c r="J229" s="200"/>
      <c r="K229" s="200"/>
      <c r="L229" s="204"/>
      <c r="M229" s="380"/>
      <c r="N229" s="205"/>
      <c r="O229" s="205"/>
      <c r="P229" s="205"/>
      <c r="Q229" s="205"/>
      <c r="R229" s="205"/>
      <c r="S229" s="205"/>
      <c r="T229" s="206"/>
      <c r="AT229" s="207" t="s">
        <v>125</v>
      </c>
      <c r="AU229" s="207" t="s">
        <v>80</v>
      </c>
      <c r="AV229" s="14" t="s">
        <v>124</v>
      </c>
      <c r="AW229" s="14" t="s">
        <v>28</v>
      </c>
      <c r="AX229" s="14" t="s">
        <v>80</v>
      </c>
      <c r="AY229" s="207" t="s">
        <v>120</v>
      </c>
    </row>
    <row r="230" spans="1:65" s="11" customFormat="1" ht="25.9" customHeight="1" x14ac:dyDescent="0.2">
      <c r="B230" s="158"/>
      <c r="C230" s="159"/>
      <c r="D230" s="160" t="s">
        <v>71</v>
      </c>
      <c r="E230" s="161" t="s">
        <v>191</v>
      </c>
      <c r="F230" s="161" t="s">
        <v>192</v>
      </c>
      <c r="G230" s="159"/>
      <c r="H230" s="159"/>
      <c r="I230" s="372"/>
      <c r="J230" s="162">
        <f>BK230</f>
        <v>0</v>
      </c>
      <c r="K230" s="159"/>
      <c r="L230" s="163"/>
      <c r="M230" s="377"/>
      <c r="N230" s="164"/>
      <c r="O230" s="164"/>
      <c r="P230" s="165">
        <f>SUM(P231:P239)</f>
        <v>81.485023999999996</v>
      </c>
      <c r="Q230" s="164"/>
      <c r="R230" s="165">
        <f>SUM(R231:R239)</f>
        <v>0</v>
      </c>
      <c r="S230" s="164"/>
      <c r="T230" s="166">
        <f>SUM(T231:T239)</f>
        <v>0</v>
      </c>
      <c r="AR230" s="167" t="s">
        <v>80</v>
      </c>
      <c r="AT230" s="168" t="s">
        <v>71</v>
      </c>
      <c r="AU230" s="168" t="s">
        <v>72</v>
      </c>
      <c r="AY230" s="167" t="s">
        <v>120</v>
      </c>
      <c r="BK230" s="169">
        <f>SUM(BK231:BK239)</f>
        <v>0</v>
      </c>
    </row>
    <row r="231" spans="1:65" s="2" customFormat="1" ht="24" customHeight="1" x14ac:dyDescent="0.2">
      <c r="A231" s="30"/>
      <c r="B231" s="31"/>
      <c r="C231" s="170">
        <v>24</v>
      </c>
      <c r="D231" s="170" t="s">
        <v>121</v>
      </c>
      <c r="E231" s="171" t="s">
        <v>193</v>
      </c>
      <c r="F231" s="249" t="s">
        <v>194</v>
      </c>
      <c r="G231" s="173" t="s">
        <v>183</v>
      </c>
      <c r="H231" s="174">
        <v>621.02</v>
      </c>
      <c r="I231" s="374">
        <v>0</v>
      </c>
      <c r="J231" s="175">
        <f>ROUND(I231*H231,2)</f>
        <v>0</v>
      </c>
      <c r="K231" s="172" t="s">
        <v>123</v>
      </c>
      <c r="L231" s="35"/>
      <c r="M231" s="381" t="s">
        <v>1</v>
      </c>
      <c r="N231" s="176" t="s">
        <v>37</v>
      </c>
      <c r="O231" s="177">
        <v>0.03</v>
      </c>
      <c r="P231" s="177">
        <f>O231*H231</f>
        <v>18.630599999999998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9" t="s">
        <v>124</v>
      </c>
      <c r="AT231" s="179" t="s">
        <v>121</v>
      </c>
      <c r="AU231" s="179" t="s">
        <v>80</v>
      </c>
      <c r="AY231" s="16" t="s">
        <v>120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6" t="s">
        <v>80</v>
      </c>
      <c r="BK231" s="180">
        <f>ROUND(I231*H231,2)</f>
        <v>0</v>
      </c>
      <c r="BL231" s="16" t="s">
        <v>124</v>
      </c>
      <c r="BM231" s="179" t="s">
        <v>195</v>
      </c>
    </row>
    <row r="232" spans="1:65" s="2" customFormat="1" ht="24" customHeight="1" x14ac:dyDescent="0.2">
      <c r="A232" s="30"/>
      <c r="B232" s="31"/>
      <c r="C232" s="170">
        <v>25</v>
      </c>
      <c r="D232" s="170" t="s">
        <v>121</v>
      </c>
      <c r="E232" s="171" t="s">
        <v>196</v>
      </c>
      <c r="F232" s="249" t="s">
        <v>197</v>
      </c>
      <c r="G232" s="173" t="s">
        <v>183</v>
      </c>
      <c r="H232" s="174">
        <v>6210.2</v>
      </c>
      <c r="I232" s="374">
        <v>0</v>
      </c>
      <c r="J232" s="175">
        <f>ROUND(I232*H232,2)</f>
        <v>0</v>
      </c>
      <c r="K232" s="172" t="s">
        <v>123</v>
      </c>
      <c r="L232" s="35"/>
      <c r="M232" s="381" t="s">
        <v>1</v>
      </c>
      <c r="N232" s="176" t="s">
        <v>37</v>
      </c>
      <c r="O232" s="177">
        <v>2E-3</v>
      </c>
      <c r="P232" s="177">
        <f>O232*H232</f>
        <v>12.420400000000001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79" t="s">
        <v>124</v>
      </c>
      <c r="AT232" s="179" t="s">
        <v>121</v>
      </c>
      <c r="AU232" s="179" t="s">
        <v>80</v>
      </c>
      <c r="AY232" s="16" t="s">
        <v>120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6" t="s">
        <v>80</v>
      </c>
      <c r="BK232" s="180">
        <f>ROUND(I232*H232,2)</f>
        <v>0</v>
      </c>
      <c r="BL232" s="16" t="s">
        <v>124</v>
      </c>
      <c r="BM232" s="179" t="s">
        <v>198</v>
      </c>
    </row>
    <row r="233" spans="1:65" s="13" customFormat="1" x14ac:dyDescent="0.2">
      <c r="B233" s="190"/>
      <c r="C233" s="191"/>
      <c r="D233" s="183" t="s">
        <v>125</v>
      </c>
      <c r="E233" s="191"/>
      <c r="F233" s="193" t="s">
        <v>503</v>
      </c>
      <c r="G233" s="191"/>
      <c r="H233" s="194">
        <v>6210.2</v>
      </c>
      <c r="I233" s="370"/>
      <c r="J233" s="191"/>
      <c r="K233" s="191"/>
      <c r="L233" s="195"/>
      <c r="M233" s="379"/>
      <c r="N233" s="196"/>
      <c r="O233" s="196"/>
      <c r="P233" s="196"/>
      <c r="Q233" s="196"/>
      <c r="R233" s="196"/>
      <c r="S233" s="196"/>
      <c r="T233" s="197"/>
      <c r="AT233" s="198" t="s">
        <v>125</v>
      </c>
      <c r="AU233" s="198" t="s">
        <v>80</v>
      </c>
      <c r="AV233" s="13" t="s">
        <v>82</v>
      </c>
      <c r="AW233" s="13" t="s">
        <v>4</v>
      </c>
      <c r="AX233" s="13" t="s">
        <v>80</v>
      </c>
      <c r="AY233" s="198" t="s">
        <v>120</v>
      </c>
    </row>
    <row r="234" spans="1:65" s="2" customFormat="1" ht="24" customHeight="1" x14ac:dyDescent="0.2">
      <c r="A234" s="30"/>
      <c r="B234" s="31"/>
      <c r="C234" s="170">
        <v>26</v>
      </c>
      <c r="D234" s="170" t="s">
        <v>121</v>
      </c>
      <c r="E234" s="171" t="s">
        <v>199</v>
      </c>
      <c r="F234" s="249" t="s">
        <v>200</v>
      </c>
      <c r="G234" s="173" t="s">
        <v>183</v>
      </c>
      <c r="H234" s="174">
        <v>813.452</v>
      </c>
      <c r="I234" s="374">
        <v>0</v>
      </c>
      <c r="J234" s="175">
        <f>ROUND(I234*H234,2)</f>
        <v>0</v>
      </c>
      <c r="K234" s="172" t="s">
        <v>123</v>
      </c>
      <c r="L234" s="35"/>
      <c r="M234" s="381" t="s">
        <v>1</v>
      </c>
      <c r="N234" s="176" t="s">
        <v>37</v>
      </c>
      <c r="O234" s="177">
        <v>3.2000000000000001E-2</v>
      </c>
      <c r="P234" s="177">
        <f>O234*H234</f>
        <v>26.030464000000002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79" t="s">
        <v>124</v>
      </c>
      <c r="AT234" s="179" t="s">
        <v>121</v>
      </c>
      <c r="AU234" s="179" t="s">
        <v>80</v>
      </c>
      <c r="AY234" s="16" t="s">
        <v>120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6" t="s">
        <v>80</v>
      </c>
      <c r="BK234" s="180">
        <f>ROUND(I234*H234,2)</f>
        <v>0</v>
      </c>
      <c r="BL234" s="16" t="s">
        <v>124</v>
      </c>
      <c r="BM234" s="179" t="s">
        <v>201</v>
      </c>
    </row>
    <row r="235" spans="1:65" s="2" customFormat="1" ht="24" customHeight="1" x14ac:dyDescent="0.2">
      <c r="A235" s="30"/>
      <c r="B235" s="31"/>
      <c r="C235" s="170">
        <v>27</v>
      </c>
      <c r="D235" s="170" t="s">
        <v>121</v>
      </c>
      <c r="E235" s="171" t="s">
        <v>202</v>
      </c>
      <c r="F235" s="249" t="s">
        <v>197</v>
      </c>
      <c r="G235" s="173" t="s">
        <v>183</v>
      </c>
      <c r="H235" s="174">
        <v>8134.52</v>
      </c>
      <c r="I235" s="374">
        <v>0</v>
      </c>
      <c r="J235" s="175">
        <f>ROUND(I235*H235,2)</f>
        <v>0</v>
      </c>
      <c r="K235" s="172" t="s">
        <v>123</v>
      </c>
      <c r="L235" s="35"/>
      <c r="M235" s="381" t="s">
        <v>1</v>
      </c>
      <c r="N235" s="176" t="s">
        <v>37</v>
      </c>
      <c r="O235" s="177">
        <v>3.0000000000000001E-3</v>
      </c>
      <c r="P235" s="177">
        <f>O235*H235</f>
        <v>24.403560000000002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79" t="s">
        <v>124</v>
      </c>
      <c r="AT235" s="179" t="s">
        <v>121</v>
      </c>
      <c r="AU235" s="179" t="s">
        <v>80</v>
      </c>
      <c r="AY235" s="16" t="s">
        <v>120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6" t="s">
        <v>80</v>
      </c>
      <c r="BK235" s="180">
        <f>ROUND(I235*H235,2)</f>
        <v>0</v>
      </c>
      <c r="BL235" s="16" t="s">
        <v>124</v>
      </c>
      <c r="BM235" s="179" t="s">
        <v>203</v>
      </c>
    </row>
    <row r="236" spans="1:65" s="13" customFormat="1" x14ac:dyDescent="0.2">
      <c r="B236" s="190"/>
      <c r="C236" s="191"/>
      <c r="D236" s="183" t="s">
        <v>125</v>
      </c>
      <c r="E236" s="191"/>
      <c r="F236" s="193" t="s">
        <v>502</v>
      </c>
      <c r="G236" s="191"/>
      <c r="H236" s="194">
        <v>8134.52</v>
      </c>
      <c r="I236" s="370"/>
      <c r="J236" s="191"/>
      <c r="K236" s="191"/>
      <c r="L236" s="195"/>
      <c r="M236" s="379"/>
      <c r="N236" s="196"/>
      <c r="O236" s="196"/>
      <c r="P236" s="196"/>
      <c r="Q236" s="196"/>
      <c r="R236" s="196"/>
      <c r="S236" s="196"/>
      <c r="T236" s="197"/>
      <c r="AT236" s="198" t="s">
        <v>125</v>
      </c>
      <c r="AU236" s="198" t="s">
        <v>80</v>
      </c>
      <c r="AV236" s="13" t="s">
        <v>82</v>
      </c>
      <c r="AW236" s="13" t="s">
        <v>4</v>
      </c>
      <c r="AX236" s="13" t="s">
        <v>80</v>
      </c>
      <c r="AY236" s="198" t="s">
        <v>120</v>
      </c>
    </row>
    <row r="237" spans="1:65" s="2" customFormat="1" ht="24" customHeight="1" x14ac:dyDescent="0.2">
      <c r="A237" s="30"/>
      <c r="B237" s="31"/>
      <c r="C237" s="170">
        <v>28</v>
      </c>
      <c r="D237" s="170" t="s">
        <v>121</v>
      </c>
      <c r="E237" s="171" t="s">
        <v>204</v>
      </c>
      <c r="F237" s="249" t="s">
        <v>205</v>
      </c>
      <c r="G237" s="173" t="s">
        <v>183</v>
      </c>
      <c r="H237" s="174">
        <v>813.38</v>
      </c>
      <c r="I237" s="374">
        <v>0</v>
      </c>
      <c r="J237" s="175">
        <f>ROUND(I237*H237,2)</f>
        <v>0</v>
      </c>
      <c r="K237" s="172" t="s">
        <v>123</v>
      </c>
      <c r="L237" s="35"/>
      <c r="M237" s="381" t="s">
        <v>1</v>
      </c>
      <c r="N237" s="176" t="s">
        <v>37</v>
      </c>
      <c r="O237" s="177">
        <v>0</v>
      </c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79" t="s">
        <v>124</v>
      </c>
      <c r="AT237" s="179" t="s">
        <v>121</v>
      </c>
      <c r="AU237" s="179" t="s">
        <v>80</v>
      </c>
      <c r="AY237" s="16" t="s">
        <v>120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6" t="s">
        <v>80</v>
      </c>
      <c r="BK237" s="180">
        <f>ROUND(I237*H237,2)</f>
        <v>0</v>
      </c>
      <c r="BL237" s="16" t="s">
        <v>124</v>
      </c>
      <c r="BM237" s="179" t="s">
        <v>206</v>
      </c>
    </row>
    <row r="238" spans="1:65" s="2" customFormat="1" ht="24" customHeight="1" x14ac:dyDescent="0.2">
      <c r="A238" s="30"/>
      <c r="B238" s="31"/>
      <c r="C238" s="170">
        <v>29</v>
      </c>
      <c r="D238" s="170" t="s">
        <v>121</v>
      </c>
      <c r="E238" s="171" t="s">
        <v>207</v>
      </c>
      <c r="F238" s="249" t="s">
        <v>208</v>
      </c>
      <c r="G238" s="173" t="s">
        <v>183</v>
      </c>
      <c r="H238" s="174">
        <v>227.84</v>
      </c>
      <c r="I238" s="374">
        <v>0</v>
      </c>
      <c r="J238" s="175">
        <f>ROUND(I238*H238,2)</f>
        <v>0</v>
      </c>
      <c r="K238" s="172" t="s">
        <v>123</v>
      </c>
      <c r="L238" s="35"/>
      <c r="M238" s="381" t="s">
        <v>1</v>
      </c>
      <c r="N238" s="176" t="s">
        <v>37</v>
      </c>
      <c r="O238" s="177">
        <v>0</v>
      </c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79" t="s">
        <v>124</v>
      </c>
      <c r="AT238" s="179" t="s">
        <v>121</v>
      </c>
      <c r="AU238" s="179" t="s">
        <v>80</v>
      </c>
      <c r="AY238" s="16" t="s">
        <v>120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6" t="s">
        <v>80</v>
      </c>
      <c r="BK238" s="180">
        <f>ROUND(I238*H238,2)</f>
        <v>0</v>
      </c>
      <c r="BL238" s="16" t="s">
        <v>124</v>
      </c>
      <c r="BM238" s="179" t="s">
        <v>209</v>
      </c>
    </row>
    <row r="239" spans="1:65" s="2" customFormat="1" ht="24" customHeight="1" x14ac:dyDescent="0.2">
      <c r="A239" s="30"/>
      <c r="B239" s="31"/>
      <c r="C239" s="170">
        <v>30</v>
      </c>
      <c r="D239" s="170" t="s">
        <v>121</v>
      </c>
      <c r="E239" s="171" t="s">
        <v>210</v>
      </c>
      <c r="F239" s="249" t="s">
        <v>211</v>
      </c>
      <c r="G239" s="173" t="s">
        <v>183</v>
      </c>
      <c r="H239" s="174">
        <v>393.18</v>
      </c>
      <c r="I239" s="374">
        <v>0</v>
      </c>
      <c r="J239" s="175">
        <f>ROUND(I239*H239,2)</f>
        <v>0</v>
      </c>
      <c r="K239" s="172" t="s">
        <v>123</v>
      </c>
      <c r="L239" s="35"/>
      <c r="M239" s="383" t="s">
        <v>1</v>
      </c>
      <c r="N239" s="219" t="s">
        <v>37</v>
      </c>
      <c r="O239" s="220">
        <v>0</v>
      </c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79" t="s">
        <v>124</v>
      </c>
      <c r="AT239" s="179" t="s">
        <v>121</v>
      </c>
      <c r="AU239" s="179" t="s">
        <v>80</v>
      </c>
      <c r="AY239" s="16" t="s">
        <v>120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6" t="s">
        <v>80</v>
      </c>
      <c r="BK239" s="180">
        <f>ROUND(I239*H239,2)</f>
        <v>0</v>
      </c>
      <c r="BL239" s="16" t="s">
        <v>124</v>
      </c>
      <c r="BM239" s="179" t="s">
        <v>212</v>
      </c>
    </row>
    <row r="240" spans="1:65" s="2" customFormat="1" ht="6.95" customHeight="1" x14ac:dyDescent="0.2">
      <c r="A240" s="30"/>
      <c r="B240" s="50"/>
      <c r="C240" s="51"/>
      <c r="D240" s="51"/>
      <c r="E240" s="51"/>
      <c r="F240" s="51"/>
      <c r="G240" s="51"/>
      <c r="H240" s="51"/>
      <c r="I240" s="373"/>
      <c r="J240" s="51"/>
      <c r="K240" s="51"/>
      <c r="L240" s="35"/>
      <c r="M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</row>
  </sheetData>
  <sheetProtection password="CA23" sheet="1" objects="1" scenarios="1"/>
  <autoFilter ref="C119:K239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BO204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20.33203125" style="1" customWidth="1"/>
    <col min="13" max="20" width="20.33203125" style="1" hidden="1" customWidth="1"/>
    <col min="21" max="21" width="20.33203125" style="1" customWidth="1"/>
    <col min="22" max="22" width="18.83203125" style="1" customWidth="1"/>
    <col min="23" max="23" width="16.33203125" style="1" customWidth="1"/>
    <col min="24" max="24" width="12.33203125" style="1" customWidth="1"/>
    <col min="25" max="31" width="13.1640625" style="1" customWidth="1"/>
    <col min="32" max="38" width="13.1640625" customWidth="1"/>
    <col min="39" max="39" width="11.33203125" customWidth="1"/>
    <col min="40" max="40" width="16.1640625" hidden="1" customWidth="1"/>
    <col min="41" max="43" width="15.1640625" hidden="1" customWidth="1"/>
    <col min="44" max="65" width="15.1640625" style="1" hidden="1" customWidth="1"/>
    <col min="66" max="67" width="15.1640625" hidden="1" customWidth="1"/>
    <col min="68" max="68" width="15.1640625" customWidth="1"/>
  </cols>
  <sheetData>
    <row r="1" spans="1:56" x14ac:dyDescent="0.2">
      <c r="A1" s="21"/>
    </row>
    <row r="2" spans="1:5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85</v>
      </c>
      <c r="AZ2" s="217" t="s">
        <v>323</v>
      </c>
      <c r="BA2" s="217" t="s">
        <v>324</v>
      </c>
      <c r="BB2" s="217" t="s">
        <v>122</v>
      </c>
      <c r="BC2" s="217" t="s">
        <v>286</v>
      </c>
      <c r="BD2" s="217" t="s">
        <v>82</v>
      </c>
    </row>
    <row r="3" spans="1:5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  <c r="AZ3" s="217" t="s">
        <v>325</v>
      </c>
      <c r="BA3" s="217" t="s">
        <v>326</v>
      </c>
      <c r="BB3" s="217" t="s">
        <v>122</v>
      </c>
      <c r="BC3" s="217" t="s">
        <v>302</v>
      </c>
      <c r="BD3" s="217" t="s">
        <v>82</v>
      </c>
    </row>
    <row r="4" spans="1:5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  <c r="AZ4" s="217" t="s">
        <v>327</v>
      </c>
      <c r="BA4" s="217" t="s">
        <v>328</v>
      </c>
      <c r="BB4" s="217" t="s">
        <v>122</v>
      </c>
      <c r="BC4" s="217" t="s">
        <v>329</v>
      </c>
      <c r="BD4" s="217" t="s">
        <v>82</v>
      </c>
    </row>
    <row r="5" spans="1:56" s="1" customFormat="1" ht="6.95" customHeight="1" x14ac:dyDescent="0.2">
      <c r="B5" s="19"/>
      <c r="L5" s="19"/>
      <c r="AZ5" s="217" t="s">
        <v>330</v>
      </c>
      <c r="BA5" s="217" t="s">
        <v>331</v>
      </c>
      <c r="BB5" s="217" t="s">
        <v>122</v>
      </c>
      <c r="BC5" s="217" t="s">
        <v>329</v>
      </c>
      <c r="BD5" s="217" t="s">
        <v>82</v>
      </c>
    </row>
    <row r="6" spans="1:56" s="1" customFormat="1" ht="12" customHeight="1" x14ac:dyDescent="0.2">
      <c r="B6" s="19"/>
      <c r="D6" s="106" t="s">
        <v>14</v>
      </c>
      <c r="L6" s="19"/>
    </row>
    <row r="7" spans="1:5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5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2" customFormat="1" ht="16.5" customHeight="1" x14ac:dyDescent="0.2">
      <c r="A9" s="30"/>
      <c r="B9" s="35"/>
      <c r="C9" s="30"/>
      <c r="D9" s="30"/>
      <c r="E9" s="366" t="s">
        <v>617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2" customFormat="1" ht="18" customHeight="1" x14ac:dyDescent="0.2">
      <c r="A15" s="30"/>
      <c r="B15" s="35"/>
      <c r="C15" s="30"/>
      <c r="D15" s="30"/>
      <c r="E15" s="107" t="s">
        <v>449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ROUND(J121,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ROUND((SUM(BE121:BE203)),  2)</f>
        <v>0</v>
      </c>
      <c r="G33" s="30"/>
      <c r="H33" s="30"/>
      <c r="I33" s="118">
        <v>0.21</v>
      </c>
      <c r="J33" s="117">
        <f>ROUND(((SUM(BE121:BE203))*I33),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ROUND((SUM(BF121:BF203)),  2)</f>
        <v>0</v>
      </c>
      <c r="G34" s="30"/>
      <c r="H34" s="30"/>
      <c r="I34" s="118">
        <v>0.15</v>
      </c>
      <c r="J34" s="117">
        <f>ROUND(((SUM(BF121:BF203))*I34),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ROUND((SUM(BG121:BG203)),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ROUND((SUM(BH121:BH203)),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ROUND((SUM(BI121:BI203)),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101.1 - SO 101.1 - Komunikace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>Statutární město Ostrava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J121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J122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705</v>
      </c>
      <c r="E98" s="144"/>
      <c r="F98" s="144"/>
      <c r="G98" s="144"/>
      <c r="H98" s="144"/>
      <c r="I98" s="144"/>
      <c r="J98" s="145">
        <f>J154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220</v>
      </c>
      <c r="E99" s="144"/>
      <c r="F99" s="144"/>
      <c r="G99" s="144"/>
      <c r="H99" s="144"/>
      <c r="I99" s="144"/>
      <c r="J99" s="145">
        <f>J160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104</v>
      </c>
      <c r="E100" s="144"/>
      <c r="F100" s="144"/>
      <c r="G100" s="144"/>
      <c r="H100" s="144"/>
      <c r="I100" s="144"/>
      <c r="J100" s="145">
        <f>J169</f>
        <v>0</v>
      </c>
      <c r="K100" s="142"/>
      <c r="L100" s="146"/>
    </row>
    <row r="101" spans="1:31" s="9" customFormat="1" ht="24.95" customHeight="1" x14ac:dyDescent="0.2">
      <c r="B101" s="141"/>
      <c r="C101" s="142"/>
      <c r="D101" s="143" t="s">
        <v>222</v>
      </c>
      <c r="E101" s="144"/>
      <c r="F101" s="144"/>
      <c r="G101" s="144"/>
      <c r="H101" s="144"/>
      <c r="I101" s="144"/>
      <c r="J101" s="145">
        <f>J202</f>
        <v>0</v>
      </c>
      <c r="K101" s="142"/>
      <c r="L101" s="146"/>
    </row>
    <row r="102" spans="1:31" s="2" customFormat="1" ht="21.75" customHeight="1" x14ac:dyDescent="0.2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 x14ac:dyDescent="0.2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 x14ac:dyDescent="0.2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 x14ac:dyDescent="0.2">
      <c r="A108" s="30"/>
      <c r="B108" s="31"/>
      <c r="C108" s="22" t="s">
        <v>106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 x14ac:dyDescent="0.2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 x14ac:dyDescent="0.2">
      <c r="A110" s="30"/>
      <c r="B110" s="31"/>
      <c r="C110" s="27" t="s">
        <v>14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 x14ac:dyDescent="0.2">
      <c r="A111" s="30"/>
      <c r="B111" s="31"/>
      <c r="C111" s="32"/>
      <c r="D111" s="32"/>
      <c r="E111" s="361" t="str">
        <f>E7</f>
        <v>Rekonstrukce ul. Alejnikovova, Ostrava - Zábřeh</v>
      </c>
      <c r="F111" s="362"/>
      <c r="G111" s="362"/>
      <c r="H111" s="36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7" t="s">
        <v>96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 x14ac:dyDescent="0.2">
      <c r="A113" s="30"/>
      <c r="B113" s="31"/>
      <c r="C113" s="32"/>
      <c r="D113" s="32"/>
      <c r="E113" s="358" t="str">
        <f>E9</f>
        <v>101.1 - SO 101.1 - Komunikace</v>
      </c>
      <c r="F113" s="363"/>
      <c r="G113" s="363"/>
      <c r="H113" s="363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 x14ac:dyDescent="0.2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7" t="s">
        <v>18</v>
      </c>
      <c r="D115" s="32"/>
      <c r="E115" s="32"/>
      <c r="F115" s="25" t="str">
        <f>F12</f>
        <v xml:space="preserve"> </v>
      </c>
      <c r="G115" s="32"/>
      <c r="H115" s="32"/>
      <c r="I115" s="27" t="s">
        <v>20</v>
      </c>
      <c r="J115" s="62">
        <f>IF(J12="","",J12)</f>
        <v>44105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 x14ac:dyDescent="0.2">
      <c r="A117" s="30"/>
      <c r="B117" s="31"/>
      <c r="C117" s="27" t="s">
        <v>21</v>
      </c>
      <c r="D117" s="32"/>
      <c r="E117" s="32"/>
      <c r="F117" s="25" t="str">
        <f>E15</f>
        <v>Statutární město Ostrava</v>
      </c>
      <c r="G117" s="32"/>
      <c r="H117" s="32"/>
      <c r="I117" s="27" t="s">
        <v>26</v>
      </c>
      <c r="J117" s="28" t="str">
        <f>E21</f>
        <v>Ing. David Klimša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 x14ac:dyDescent="0.2">
      <c r="A118" s="30"/>
      <c r="B118" s="31"/>
      <c r="C118" s="27" t="s">
        <v>24</v>
      </c>
      <c r="D118" s="32"/>
      <c r="E118" s="32"/>
      <c r="F118" s="25" t="str">
        <f>IF(E18="","",E18)</f>
        <v>dle výběrového řízení</v>
      </c>
      <c r="G118" s="32"/>
      <c r="H118" s="32"/>
      <c r="I118" s="27" t="s">
        <v>29</v>
      </c>
      <c r="J118" s="28" t="str">
        <f>E24</f>
        <v>Ing. David Klimša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 x14ac:dyDescent="0.2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 x14ac:dyDescent="0.2">
      <c r="A120" s="147"/>
      <c r="B120" s="148"/>
      <c r="C120" s="149" t="s">
        <v>107</v>
      </c>
      <c r="D120" s="150" t="s">
        <v>57</v>
      </c>
      <c r="E120" s="150" t="s">
        <v>53</v>
      </c>
      <c r="F120" s="150" t="s">
        <v>54</v>
      </c>
      <c r="G120" s="150" t="s">
        <v>108</v>
      </c>
      <c r="H120" s="150" t="s">
        <v>109</v>
      </c>
      <c r="I120" s="150" t="s">
        <v>110</v>
      </c>
      <c r="J120" s="150" t="s">
        <v>100</v>
      </c>
      <c r="K120" s="151" t="s">
        <v>111</v>
      </c>
      <c r="L120" s="152"/>
      <c r="M120" s="71" t="s">
        <v>1</v>
      </c>
      <c r="N120" s="72" t="s">
        <v>36</v>
      </c>
      <c r="O120" s="72" t="s">
        <v>112</v>
      </c>
      <c r="P120" s="72" t="s">
        <v>113</v>
      </c>
      <c r="Q120" s="72" t="s">
        <v>114</v>
      </c>
      <c r="R120" s="72" t="s">
        <v>115</v>
      </c>
      <c r="S120" s="72" t="s">
        <v>116</v>
      </c>
      <c r="T120" s="73" t="s">
        <v>117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pans="1:65" s="2" customFormat="1" ht="22.9" customHeight="1" x14ac:dyDescent="0.25">
      <c r="A121" s="30"/>
      <c r="B121" s="31"/>
      <c r="C121" s="78" t="s">
        <v>118</v>
      </c>
      <c r="D121" s="32"/>
      <c r="E121" s="32"/>
      <c r="F121" s="32"/>
      <c r="G121" s="32"/>
      <c r="H121" s="32"/>
      <c r="I121" s="32"/>
      <c r="J121" s="153">
        <f>BK121</f>
        <v>0</v>
      </c>
      <c r="K121" s="32"/>
      <c r="L121" s="35"/>
      <c r="M121" s="376"/>
      <c r="N121" s="154"/>
      <c r="O121" s="75"/>
      <c r="P121" s="155">
        <f>P122+P154+P160+P169+P202</f>
        <v>1017.4321780000001</v>
      </c>
      <c r="Q121" s="75"/>
      <c r="R121" s="155">
        <f>R122+R154+R160+R169+R202</f>
        <v>268.87829399999998</v>
      </c>
      <c r="S121" s="75"/>
      <c r="T121" s="156">
        <f>T122+T154+T160+T169+T202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6" t="s">
        <v>71</v>
      </c>
      <c r="AU121" s="16" t="s">
        <v>102</v>
      </c>
      <c r="BK121" s="157">
        <f>BK122+BK154+BK160+BK169+BK202</f>
        <v>0</v>
      </c>
    </row>
    <row r="122" spans="1:65" s="11" customFormat="1" ht="25.9" customHeight="1" x14ac:dyDescent="0.2">
      <c r="B122" s="158"/>
      <c r="C122" s="159"/>
      <c r="D122" s="160" t="s">
        <v>71</v>
      </c>
      <c r="E122" s="161" t="s">
        <v>80</v>
      </c>
      <c r="F122" s="161" t="s">
        <v>119</v>
      </c>
      <c r="G122" s="159"/>
      <c r="H122" s="159"/>
      <c r="I122" s="159"/>
      <c r="J122" s="162">
        <f>BK122</f>
        <v>0</v>
      </c>
      <c r="K122" s="159"/>
      <c r="L122" s="163"/>
      <c r="M122" s="377"/>
      <c r="N122" s="164"/>
      <c r="O122" s="164"/>
      <c r="P122" s="165">
        <f>SUM(P123:P153)</f>
        <v>146.79299</v>
      </c>
      <c r="Q122" s="164"/>
      <c r="R122" s="165">
        <f>SUM(R123:R153)</f>
        <v>0</v>
      </c>
      <c r="S122" s="164"/>
      <c r="T122" s="166">
        <f>SUM(T123:T153)</f>
        <v>0</v>
      </c>
      <c r="AR122" s="167" t="s">
        <v>80</v>
      </c>
      <c r="AT122" s="168" t="s">
        <v>71</v>
      </c>
      <c r="AU122" s="168" t="s">
        <v>72</v>
      </c>
      <c r="AY122" s="167" t="s">
        <v>120</v>
      </c>
      <c r="BK122" s="169">
        <f>SUM(BK123:BK153)</f>
        <v>0</v>
      </c>
    </row>
    <row r="123" spans="1:65" s="2" customFormat="1" ht="24" customHeight="1" x14ac:dyDescent="0.2">
      <c r="A123" s="261"/>
      <c r="B123" s="31"/>
      <c r="C123" s="170" t="s">
        <v>80</v>
      </c>
      <c r="D123" s="170" t="s">
        <v>121</v>
      </c>
      <c r="E123" s="171" t="s">
        <v>364</v>
      </c>
      <c r="F123" s="172" t="s">
        <v>365</v>
      </c>
      <c r="G123" s="173" t="s">
        <v>187</v>
      </c>
      <c r="H123" s="174">
        <v>12</v>
      </c>
      <c r="I123" s="374">
        <v>0</v>
      </c>
      <c r="J123" s="175">
        <f>ROUND(I123*H123,2)</f>
        <v>0</v>
      </c>
      <c r="K123" s="172" t="s">
        <v>123</v>
      </c>
      <c r="L123" s="35"/>
      <c r="M123" s="381" t="s">
        <v>1</v>
      </c>
      <c r="N123" s="176" t="s">
        <v>37</v>
      </c>
      <c r="O123" s="177">
        <v>9.7000000000000003E-2</v>
      </c>
      <c r="P123" s="177">
        <f>O123*H123</f>
        <v>1.1640000000000001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R123" s="179" t="s">
        <v>124</v>
      </c>
      <c r="AT123" s="179" t="s">
        <v>121</v>
      </c>
      <c r="AU123" s="179" t="s">
        <v>80</v>
      </c>
      <c r="AY123" s="16" t="s">
        <v>120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6" t="s">
        <v>80</v>
      </c>
      <c r="BK123" s="180">
        <f>ROUND(I123*H123,2)</f>
        <v>0</v>
      </c>
      <c r="BL123" s="16" t="s">
        <v>124</v>
      </c>
      <c r="BM123" s="179" t="s">
        <v>366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93" t="s">
        <v>692</v>
      </c>
      <c r="G124" s="191"/>
      <c r="H124" s="194">
        <v>12</v>
      </c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72</v>
      </c>
      <c r="AY124" s="198" t="s">
        <v>120</v>
      </c>
    </row>
    <row r="125" spans="1:65" s="2" customFormat="1" ht="24" customHeight="1" x14ac:dyDescent="0.2">
      <c r="A125" s="261"/>
      <c r="B125" s="31"/>
      <c r="C125" s="170">
        <v>2</v>
      </c>
      <c r="D125" s="170" t="s">
        <v>121</v>
      </c>
      <c r="E125" s="171" t="s">
        <v>352</v>
      </c>
      <c r="F125" s="172" t="s">
        <v>353</v>
      </c>
      <c r="G125" s="173" t="s">
        <v>187</v>
      </c>
      <c r="H125" s="174">
        <v>117.68</v>
      </c>
      <c r="I125" s="374">
        <v>0</v>
      </c>
      <c r="J125" s="175">
        <f>ROUND(I125*H125,2)</f>
        <v>0</v>
      </c>
      <c r="K125" s="172" t="s">
        <v>123</v>
      </c>
      <c r="L125" s="35"/>
      <c r="M125" s="381" t="s">
        <v>1</v>
      </c>
      <c r="N125" s="176" t="s">
        <v>37</v>
      </c>
      <c r="O125" s="177">
        <v>0.871</v>
      </c>
      <c r="P125" s="177">
        <f>O125*H125</f>
        <v>102.49928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R125" s="179" t="s">
        <v>124</v>
      </c>
      <c r="AT125" s="179" t="s">
        <v>121</v>
      </c>
      <c r="AU125" s="179" t="s">
        <v>80</v>
      </c>
      <c r="AY125" s="16" t="s">
        <v>120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6" t="s">
        <v>80</v>
      </c>
      <c r="BK125" s="180">
        <f>ROUND(I125*H125,2)</f>
        <v>0</v>
      </c>
      <c r="BL125" s="16" t="s">
        <v>124</v>
      </c>
      <c r="BM125" s="179" t="s">
        <v>354</v>
      </c>
    </row>
    <row r="126" spans="1:65" s="12" customFormat="1" x14ac:dyDescent="0.2">
      <c r="B126" s="181"/>
      <c r="C126" s="182"/>
      <c r="D126" s="183" t="s">
        <v>125</v>
      </c>
      <c r="E126" s="184" t="s">
        <v>1</v>
      </c>
      <c r="F126" s="185" t="s">
        <v>693</v>
      </c>
      <c r="G126" s="182"/>
      <c r="H126" s="184" t="s">
        <v>1</v>
      </c>
      <c r="I126" s="369"/>
      <c r="J126" s="182"/>
      <c r="K126" s="182"/>
      <c r="L126" s="186"/>
      <c r="M126" s="378"/>
      <c r="N126" s="187"/>
      <c r="O126" s="187"/>
      <c r="P126" s="187"/>
      <c r="Q126" s="187"/>
      <c r="R126" s="187"/>
      <c r="S126" s="187"/>
      <c r="T126" s="188"/>
      <c r="AT126" s="189" t="s">
        <v>125</v>
      </c>
      <c r="AU126" s="189" t="s">
        <v>80</v>
      </c>
      <c r="AV126" s="12" t="s">
        <v>80</v>
      </c>
      <c r="AW126" s="12" t="s">
        <v>28</v>
      </c>
      <c r="AX126" s="12" t="s">
        <v>72</v>
      </c>
      <c r="AY126" s="189" t="s">
        <v>120</v>
      </c>
    </row>
    <row r="127" spans="1:65" s="13" customFormat="1" x14ac:dyDescent="0.2">
      <c r="B127" s="190"/>
      <c r="C127" s="191"/>
      <c r="D127" s="183" t="s">
        <v>125</v>
      </c>
      <c r="E127" s="192" t="s">
        <v>1</v>
      </c>
      <c r="F127" s="193" t="s">
        <v>634</v>
      </c>
      <c r="G127" s="191"/>
      <c r="H127" s="194">
        <v>20.8</v>
      </c>
      <c r="I127" s="370"/>
      <c r="J127" s="191"/>
      <c r="K127" s="191"/>
      <c r="L127" s="195"/>
      <c r="M127" s="379"/>
      <c r="N127" s="196"/>
      <c r="O127" s="196"/>
      <c r="P127" s="196"/>
      <c r="Q127" s="196"/>
      <c r="R127" s="196"/>
      <c r="S127" s="196"/>
      <c r="T127" s="197"/>
      <c r="AT127" s="198" t="s">
        <v>125</v>
      </c>
      <c r="AU127" s="198" t="s">
        <v>80</v>
      </c>
      <c r="AV127" s="13" t="s">
        <v>82</v>
      </c>
      <c r="AW127" s="13" t="s">
        <v>28</v>
      </c>
      <c r="AX127" s="13" t="s">
        <v>72</v>
      </c>
      <c r="AY127" s="198" t="s">
        <v>120</v>
      </c>
    </row>
    <row r="128" spans="1:65" s="12" customFormat="1" x14ac:dyDescent="0.2">
      <c r="B128" s="181"/>
      <c r="C128" s="182"/>
      <c r="D128" s="183" t="s">
        <v>125</v>
      </c>
      <c r="E128" s="184" t="s">
        <v>1</v>
      </c>
      <c r="F128" s="185" t="s">
        <v>694</v>
      </c>
      <c r="G128" s="182"/>
      <c r="H128" s="184" t="s">
        <v>1</v>
      </c>
      <c r="I128" s="369"/>
      <c r="J128" s="182"/>
      <c r="K128" s="182"/>
      <c r="L128" s="186"/>
      <c r="M128" s="378"/>
      <c r="N128" s="187"/>
      <c r="O128" s="187"/>
      <c r="P128" s="187"/>
      <c r="Q128" s="187"/>
      <c r="R128" s="187"/>
      <c r="S128" s="187"/>
      <c r="T128" s="188"/>
      <c r="AT128" s="189" t="s">
        <v>125</v>
      </c>
      <c r="AU128" s="189" t="s">
        <v>80</v>
      </c>
      <c r="AV128" s="12" t="s">
        <v>80</v>
      </c>
      <c r="AW128" s="12" t="s">
        <v>28</v>
      </c>
      <c r="AX128" s="12" t="s">
        <v>72</v>
      </c>
      <c r="AY128" s="189" t="s">
        <v>120</v>
      </c>
    </row>
    <row r="129" spans="1:65" s="13" customFormat="1" x14ac:dyDescent="0.2">
      <c r="B129" s="190"/>
      <c r="C129" s="191"/>
      <c r="D129" s="183" t="s">
        <v>125</v>
      </c>
      <c r="E129" s="192" t="s">
        <v>1</v>
      </c>
      <c r="F129" s="193" t="s">
        <v>695</v>
      </c>
      <c r="G129" s="191"/>
      <c r="H129" s="194">
        <v>18.04</v>
      </c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28</v>
      </c>
      <c r="AX129" s="13" t="s">
        <v>72</v>
      </c>
      <c r="AY129" s="198" t="s">
        <v>120</v>
      </c>
    </row>
    <row r="130" spans="1:65" s="12" customFormat="1" x14ac:dyDescent="0.2">
      <c r="B130" s="181"/>
      <c r="C130" s="182"/>
      <c r="D130" s="183" t="s">
        <v>125</v>
      </c>
      <c r="E130" s="184" t="s">
        <v>1</v>
      </c>
      <c r="F130" s="185" t="s">
        <v>635</v>
      </c>
      <c r="G130" s="182"/>
      <c r="H130" s="184" t="s">
        <v>1</v>
      </c>
      <c r="I130" s="369"/>
      <c r="J130" s="182"/>
      <c r="K130" s="182"/>
      <c r="L130" s="186"/>
      <c r="M130" s="378"/>
      <c r="N130" s="187"/>
      <c r="O130" s="187"/>
      <c r="P130" s="187"/>
      <c r="Q130" s="187"/>
      <c r="R130" s="187"/>
      <c r="S130" s="187"/>
      <c r="T130" s="188"/>
      <c r="AT130" s="189" t="s">
        <v>125</v>
      </c>
      <c r="AU130" s="189" t="s">
        <v>80</v>
      </c>
      <c r="AV130" s="12" t="s">
        <v>80</v>
      </c>
      <c r="AW130" s="12" t="s">
        <v>28</v>
      </c>
      <c r="AX130" s="12" t="s">
        <v>72</v>
      </c>
      <c r="AY130" s="189" t="s">
        <v>120</v>
      </c>
    </row>
    <row r="131" spans="1:65" s="13" customFormat="1" x14ac:dyDescent="0.2">
      <c r="B131" s="190"/>
      <c r="C131" s="191"/>
      <c r="D131" s="183" t="s">
        <v>125</v>
      </c>
      <c r="E131" s="192" t="s">
        <v>1</v>
      </c>
      <c r="F131" s="193" t="s">
        <v>696</v>
      </c>
      <c r="G131" s="191"/>
      <c r="H131" s="194">
        <v>78.84</v>
      </c>
      <c r="I131" s="370"/>
      <c r="J131" s="191"/>
      <c r="K131" s="191"/>
      <c r="L131" s="195"/>
      <c r="M131" s="379"/>
      <c r="N131" s="196"/>
      <c r="O131" s="196"/>
      <c r="P131" s="196"/>
      <c r="Q131" s="196"/>
      <c r="R131" s="196"/>
      <c r="S131" s="196"/>
      <c r="T131" s="197"/>
      <c r="AT131" s="198" t="s">
        <v>125</v>
      </c>
      <c r="AU131" s="198" t="s">
        <v>80</v>
      </c>
      <c r="AV131" s="13" t="s">
        <v>82</v>
      </c>
      <c r="AW131" s="13" t="s">
        <v>28</v>
      </c>
      <c r="AX131" s="13" t="s">
        <v>72</v>
      </c>
      <c r="AY131" s="198" t="s">
        <v>120</v>
      </c>
    </row>
    <row r="132" spans="1:65" s="14" customFormat="1" x14ac:dyDescent="0.2">
      <c r="B132" s="199"/>
      <c r="C132" s="200"/>
      <c r="D132" s="183" t="s">
        <v>125</v>
      </c>
      <c r="E132" s="201" t="s">
        <v>1</v>
      </c>
      <c r="F132" s="202" t="s">
        <v>131</v>
      </c>
      <c r="G132" s="200"/>
      <c r="H132" s="203">
        <v>117.68</v>
      </c>
      <c r="I132" s="371"/>
      <c r="J132" s="200"/>
      <c r="K132" s="200"/>
      <c r="L132" s="204"/>
      <c r="M132" s="380"/>
      <c r="N132" s="205"/>
      <c r="O132" s="205"/>
      <c r="P132" s="205"/>
      <c r="Q132" s="205"/>
      <c r="R132" s="205"/>
      <c r="S132" s="205"/>
      <c r="T132" s="206"/>
      <c r="AT132" s="207" t="s">
        <v>125</v>
      </c>
      <c r="AU132" s="207" t="s">
        <v>80</v>
      </c>
      <c r="AV132" s="14" t="s">
        <v>124</v>
      </c>
      <c r="AW132" s="14" t="s">
        <v>28</v>
      </c>
      <c r="AX132" s="14" t="s">
        <v>80</v>
      </c>
      <c r="AY132" s="207" t="s">
        <v>120</v>
      </c>
    </row>
    <row r="133" spans="1:65" s="2" customFormat="1" ht="24" customHeight="1" x14ac:dyDescent="0.2">
      <c r="A133" s="261"/>
      <c r="B133" s="31"/>
      <c r="C133" s="170" t="s">
        <v>127</v>
      </c>
      <c r="D133" s="170" t="s">
        <v>121</v>
      </c>
      <c r="E133" s="171" t="s">
        <v>314</v>
      </c>
      <c r="F133" s="172" t="s">
        <v>315</v>
      </c>
      <c r="G133" s="173" t="s">
        <v>187</v>
      </c>
      <c r="H133" s="174">
        <v>117.68</v>
      </c>
      <c r="I133" s="374">
        <v>0</v>
      </c>
      <c r="J133" s="175">
        <f>ROUND(I133*H133,2)</f>
        <v>0</v>
      </c>
      <c r="K133" s="172" t="s">
        <v>123</v>
      </c>
      <c r="L133" s="35"/>
      <c r="M133" s="381" t="s">
        <v>1</v>
      </c>
      <c r="N133" s="176" t="s">
        <v>37</v>
      </c>
      <c r="O133" s="177">
        <v>0.04</v>
      </c>
      <c r="P133" s="177">
        <f>O133*H133</f>
        <v>4.7072000000000003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261"/>
      <c r="V133" s="261"/>
      <c r="W133" s="261"/>
      <c r="X133" s="261"/>
      <c r="Y133" s="261"/>
      <c r="Z133" s="261"/>
      <c r="AA133" s="261"/>
      <c r="AB133" s="261"/>
      <c r="AC133" s="261"/>
      <c r="AD133" s="261"/>
      <c r="AE133" s="261"/>
      <c r="AR133" s="179" t="s">
        <v>124</v>
      </c>
      <c r="AT133" s="179" t="s">
        <v>121</v>
      </c>
      <c r="AU133" s="179" t="s">
        <v>80</v>
      </c>
      <c r="AY133" s="16" t="s">
        <v>120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6" t="s">
        <v>80</v>
      </c>
      <c r="BK133" s="180">
        <f>ROUND(I133*H133,2)</f>
        <v>0</v>
      </c>
      <c r="BL133" s="16" t="s">
        <v>124</v>
      </c>
      <c r="BM133" s="179" t="s">
        <v>367</v>
      </c>
    </row>
    <row r="134" spans="1:65" s="2" customFormat="1" ht="24" customHeight="1" x14ac:dyDescent="0.2">
      <c r="A134" s="297"/>
      <c r="B134" s="31"/>
      <c r="C134" s="170" t="s">
        <v>124</v>
      </c>
      <c r="D134" s="170" t="s">
        <v>121</v>
      </c>
      <c r="E134" s="171" t="s">
        <v>223</v>
      </c>
      <c r="F134" s="172" t="s">
        <v>224</v>
      </c>
      <c r="G134" s="173" t="s">
        <v>187</v>
      </c>
      <c r="H134" s="174">
        <v>9.9250000000000007</v>
      </c>
      <c r="I134" s="374">
        <v>0</v>
      </c>
      <c r="J134" s="175">
        <f>ROUND(I134*H134,2)</f>
        <v>0</v>
      </c>
      <c r="K134" s="172" t="s">
        <v>123</v>
      </c>
      <c r="L134" s="35"/>
      <c r="M134" s="381" t="s">
        <v>1</v>
      </c>
      <c r="N134" s="176" t="s">
        <v>37</v>
      </c>
      <c r="O134" s="177">
        <v>7.3999999999999996E-2</v>
      </c>
      <c r="P134" s="177">
        <f>O134*H134</f>
        <v>0.73445000000000005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  <c r="AR134" s="179" t="s">
        <v>124</v>
      </c>
      <c r="AT134" s="179" t="s">
        <v>121</v>
      </c>
      <c r="AU134" s="179" t="s">
        <v>80</v>
      </c>
      <c r="AY134" s="16" t="s">
        <v>120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80</v>
      </c>
      <c r="BK134" s="180">
        <f>ROUND(I134*H134,2)</f>
        <v>0</v>
      </c>
      <c r="BL134" s="16" t="s">
        <v>124</v>
      </c>
      <c r="BM134" s="179" t="s">
        <v>368</v>
      </c>
    </row>
    <row r="135" spans="1:65" s="12" customFormat="1" x14ac:dyDescent="0.2">
      <c r="B135" s="181"/>
      <c r="C135" s="182"/>
      <c r="D135" s="183" t="s">
        <v>125</v>
      </c>
      <c r="E135" s="184" t="s">
        <v>1</v>
      </c>
      <c r="F135" s="185" t="s">
        <v>369</v>
      </c>
      <c r="G135" s="182"/>
      <c r="H135" s="184" t="s">
        <v>1</v>
      </c>
      <c r="I135" s="369"/>
      <c r="J135" s="182"/>
      <c r="K135" s="182"/>
      <c r="L135" s="186"/>
      <c r="M135" s="378"/>
      <c r="N135" s="187"/>
      <c r="O135" s="187"/>
      <c r="P135" s="187"/>
      <c r="Q135" s="187"/>
      <c r="R135" s="187"/>
      <c r="S135" s="187"/>
      <c r="T135" s="188"/>
      <c r="AT135" s="189" t="s">
        <v>125</v>
      </c>
      <c r="AU135" s="189" t="s">
        <v>80</v>
      </c>
      <c r="AV135" s="12" t="s">
        <v>80</v>
      </c>
      <c r="AW135" s="12" t="s">
        <v>28</v>
      </c>
      <c r="AX135" s="12" t="s">
        <v>72</v>
      </c>
      <c r="AY135" s="189" t="s">
        <v>120</v>
      </c>
    </row>
    <row r="136" spans="1:65" s="13" customFormat="1" x14ac:dyDescent="0.2">
      <c r="B136" s="190"/>
      <c r="C136" s="191"/>
      <c r="D136" s="183" t="s">
        <v>125</v>
      </c>
      <c r="E136" s="192" t="s">
        <v>1</v>
      </c>
      <c r="F136" s="193" t="s">
        <v>697</v>
      </c>
      <c r="G136" s="191"/>
      <c r="H136" s="194">
        <v>3.5249999999999999</v>
      </c>
      <c r="I136" s="370"/>
      <c r="J136" s="191"/>
      <c r="K136" s="191"/>
      <c r="L136" s="195"/>
      <c r="M136" s="379"/>
      <c r="N136" s="196"/>
      <c r="O136" s="196"/>
      <c r="P136" s="196"/>
      <c r="Q136" s="196"/>
      <c r="R136" s="196"/>
      <c r="S136" s="196"/>
      <c r="T136" s="197"/>
      <c r="AT136" s="198" t="s">
        <v>125</v>
      </c>
      <c r="AU136" s="198" t="s">
        <v>80</v>
      </c>
      <c r="AV136" s="13" t="s">
        <v>82</v>
      </c>
      <c r="AW136" s="13" t="s">
        <v>28</v>
      </c>
      <c r="AX136" s="13" t="s">
        <v>80</v>
      </c>
      <c r="AY136" s="198" t="s">
        <v>120</v>
      </c>
    </row>
    <row r="137" spans="1:65" s="12" customFormat="1" x14ac:dyDescent="0.2">
      <c r="B137" s="181"/>
      <c r="C137" s="182"/>
      <c r="D137" s="183" t="s">
        <v>125</v>
      </c>
      <c r="E137" s="184" t="s">
        <v>1</v>
      </c>
      <c r="F137" s="185" t="s">
        <v>698</v>
      </c>
      <c r="G137" s="182"/>
      <c r="H137" s="184" t="s">
        <v>1</v>
      </c>
      <c r="I137" s="369"/>
      <c r="J137" s="182"/>
      <c r="K137" s="182"/>
      <c r="L137" s="186"/>
      <c r="M137" s="378"/>
      <c r="N137" s="187"/>
      <c r="O137" s="187"/>
      <c r="P137" s="187"/>
      <c r="Q137" s="187"/>
      <c r="R137" s="187"/>
      <c r="S137" s="187"/>
      <c r="T137" s="188"/>
      <c r="AT137" s="189" t="s">
        <v>125</v>
      </c>
      <c r="AU137" s="189" t="s">
        <v>80</v>
      </c>
      <c r="AV137" s="12" t="s">
        <v>80</v>
      </c>
      <c r="AW137" s="12" t="s">
        <v>28</v>
      </c>
      <c r="AX137" s="12" t="s">
        <v>72</v>
      </c>
      <c r="AY137" s="189" t="s">
        <v>120</v>
      </c>
    </row>
    <row r="138" spans="1:65" s="13" customFormat="1" x14ac:dyDescent="0.2">
      <c r="B138" s="190"/>
      <c r="C138" s="191"/>
      <c r="D138" s="183" t="s">
        <v>125</v>
      </c>
      <c r="E138" s="192" t="s">
        <v>1</v>
      </c>
      <c r="F138" s="193" t="s">
        <v>699</v>
      </c>
      <c r="G138" s="191"/>
      <c r="H138" s="194">
        <v>6.4</v>
      </c>
      <c r="I138" s="370"/>
      <c r="J138" s="191"/>
      <c r="K138" s="191"/>
      <c r="L138" s="195"/>
      <c r="M138" s="379"/>
      <c r="N138" s="196"/>
      <c r="O138" s="196"/>
      <c r="P138" s="196"/>
      <c r="Q138" s="196"/>
      <c r="R138" s="196"/>
      <c r="S138" s="196"/>
      <c r="T138" s="197"/>
      <c r="AT138" s="198" t="s">
        <v>125</v>
      </c>
      <c r="AU138" s="198" t="s">
        <v>80</v>
      </c>
      <c r="AV138" s="13" t="s">
        <v>82</v>
      </c>
      <c r="AW138" s="13" t="s">
        <v>28</v>
      </c>
      <c r="AX138" s="13" t="s">
        <v>72</v>
      </c>
      <c r="AY138" s="198" t="s">
        <v>120</v>
      </c>
    </row>
    <row r="139" spans="1:65" s="14" customFormat="1" x14ac:dyDescent="0.2">
      <c r="B139" s="199"/>
      <c r="C139" s="200"/>
      <c r="D139" s="183" t="s">
        <v>125</v>
      </c>
      <c r="E139" s="201" t="s">
        <v>1</v>
      </c>
      <c r="F139" s="202" t="s">
        <v>131</v>
      </c>
      <c r="G139" s="200"/>
      <c r="H139" s="203">
        <v>9.9250000000000007</v>
      </c>
      <c r="I139" s="371"/>
      <c r="J139" s="200"/>
      <c r="K139" s="200"/>
      <c r="L139" s="204"/>
      <c r="M139" s="380"/>
      <c r="N139" s="205"/>
      <c r="O139" s="205"/>
      <c r="P139" s="205"/>
      <c r="Q139" s="205"/>
      <c r="R139" s="205"/>
      <c r="S139" s="205"/>
      <c r="T139" s="206"/>
      <c r="AT139" s="207" t="s">
        <v>125</v>
      </c>
      <c r="AU139" s="207" t="s">
        <v>80</v>
      </c>
      <c r="AV139" s="14" t="s">
        <v>124</v>
      </c>
      <c r="AW139" s="14" t="s">
        <v>28</v>
      </c>
      <c r="AX139" s="14" t="s">
        <v>80</v>
      </c>
      <c r="AY139" s="207" t="s">
        <v>120</v>
      </c>
    </row>
    <row r="140" spans="1:65" s="2" customFormat="1" ht="24" customHeight="1" x14ac:dyDescent="0.2">
      <c r="A140" s="261"/>
      <c r="B140" s="31"/>
      <c r="C140" s="170">
        <v>5</v>
      </c>
      <c r="D140" s="170" t="s">
        <v>121</v>
      </c>
      <c r="E140" s="171" t="s">
        <v>316</v>
      </c>
      <c r="F140" s="172" t="s">
        <v>317</v>
      </c>
      <c r="G140" s="173" t="s">
        <v>187</v>
      </c>
      <c r="H140" s="174">
        <v>119.755</v>
      </c>
      <c r="I140" s="374">
        <v>0</v>
      </c>
      <c r="J140" s="175">
        <f>ROUND(I140*H140,2)</f>
        <v>0</v>
      </c>
      <c r="K140" s="172" t="s">
        <v>123</v>
      </c>
      <c r="L140" s="35"/>
      <c r="M140" s="381" t="s">
        <v>1</v>
      </c>
      <c r="N140" s="176" t="s">
        <v>37</v>
      </c>
      <c r="O140" s="177">
        <v>8.3000000000000004E-2</v>
      </c>
      <c r="P140" s="177">
        <f>O140*H140</f>
        <v>9.9396649999999998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261"/>
      <c r="V140" s="261"/>
      <c r="W140" s="261"/>
      <c r="X140" s="261"/>
      <c r="Y140" s="261"/>
      <c r="Z140" s="261"/>
      <c r="AA140" s="261"/>
      <c r="AB140" s="261"/>
      <c r="AC140" s="261"/>
      <c r="AD140" s="261"/>
      <c r="AE140" s="261"/>
      <c r="AR140" s="179" t="s">
        <v>124</v>
      </c>
      <c r="AT140" s="179" t="s">
        <v>121</v>
      </c>
      <c r="AU140" s="179" t="s">
        <v>80</v>
      </c>
      <c r="AY140" s="16" t="s">
        <v>120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6" t="s">
        <v>80</v>
      </c>
      <c r="BK140" s="180">
        <f>ROUND(I140*H140,2)</f>
        <v>0</v>
      </c>
      <c r="BL140" s="16" t="s">
        <v>124</v>
      </c>
      <c r="BM140" s="179" t="s">
        <v>370</v>
      </c>
    </row>
    <row r="141" spans="1:65" s="13" customFormat="1" x14ac:dyDescent="0.2">
      <c r="B141" s="190"/>
      <c r="C141" s="191"/>
      <c r="D141" s="183" t="s">
        <v>125</v>
      </c>
      <c r="E141" s="192" t="s">
        <v>1</v>
      </c>
      <c r="F141" s="193" t="s">
        <v>700</v>
      </c>
      <c r="G141" s="191"/>
      <c r="H141" s="194">
        <v>119.755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28</v>
      </c>
      <c r="AX141" s="13" t="s">
        <v>80</v>
      </c>
      <c r="AY141" s="198" t="s">
        <v>120</v>
      </c>
    </row>
    <row r="142" spans="1:65" s="2" customFormat="1" ht="36" customHeight="1" x14ac:dyDescent="0.2">
      <c r="A142" s="261"/>
      <c r="B142" s="31"/>
      <c r="C142" s="170">
        <v>6</v>
      </c>
      <c r="D142" s="170" t="s">
        <v>121</v>
      </c>
      <c r="E142" s="171" t="s">
        <v>318</v>
      </c>
      <c r="F142" s="172" t="s">
        <v>319</v>
      </c>
      <c r="G142" s="173" t="s">
        <v>187</v>
      </c>
      <c r="H142" s="174">
        <v>1197.55</v>
      </c>
      <c r="I142" s="374">
        <v>0</v>
      </c>
      <c r="J142" s="175">
        <f>ROUND(I142*H142,2)</f>
        <v>0</v>
      </c>
      <c r="K142" s="172" t="s">
        <v>123</v>
      </c>
      <c r="L142" s="35"/>
      <c r="M142" s="381" t="s">
        <v>1</v>
      </c>
      <c r="N142" s="176" t="s">
        <v>37</v>
      </c>
      <c r="O142" s="177">
        <v>4.0000000000000001E-3</v>
      </c>
      <c r="P142" s="177">
        <f>O142*H142</f>
        <v>4.7901999999999996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261"/>
      <c r="V142" s="261"/>
      <c r="W142" s="261"/>
      <c r="X142" s="261"/>
      <c r="Y142" s="261"/>
      <c r="Z142" s="261"/>
      <c r="AA142" s="261"/>
      <c r="AB142" s="261"/>
      <c r="AC142" s="261"/>
      <c r="AD142" s="261"/>
      <c r="AE142" s="261"/>
      <c r="AR142" s="179" t="s">
        <v>124</v>
      </c>
      <c r="AT142" s="179" t="s">
        <v>121</v>
      </c>
      <c r="AU142" s="179" t="s">
        <v>80</v>
      </c>
      <c r="AY142" s="16" t="s">
        <v>120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80</v>
      </c>
      <c r="BK142" s="180">
        <f>ROUND(I142*H142,2)</f>
        <v>0</v>
      </c>
      <c r="BL142" s="16" t="s">
        <v>124</v>
      </c>
      <c r="BM142" s="179" t="s">
        <v>371</v>
      </c>
    </row>
    <row r="143" spans="1:65" s="13" customFormat="1" x14ac:dyDescent="0.2">
      <c r="B143" s="190"/>
      <c r="C143" s="191"/>
      <c r="D143" s="183" t="s">
        <v>125</v>
      </c>
      <c r="E143" s="191"/>
      <c r="F143" s="193" t="s">
        <v>701</v>
      </c>
      <c r="G143" s="191"/>
      <c r="H143" s="194">
        <v>1197.55</v>
      </c>
      <c r="I143" s="370"/>
      <c r="J143" s="191"/>
      <c r="K143" s="191"/>
      <c r="L143" s="195"/>
      <c r="M143" s="379"/>
      <c r="N143" s="196"/>
      <c r="O143" s="196"/>
      <c r="P143" s="196"/>
      <c r="Q143" s="196"/>
      <c r="R143" s="196"/>
      <c r="S143" s="196"/>
      <c r="T143" s="197"/>
      <c r="AT143" s="198" t="s">
        <v>125</v>
      </c>
      <c r="AU143" s="198" t="s">
        <v>80</v>
      </c>
      <c r="AV143" s="13" t="s">
        <v>82</v>
      </c>
      <c r="AW143" s="13" t="s">
        <v>4</v>
      </c>
      <c r="AX143" s="13" t="s">
        <v>80</v>
      </c>
      <c r="AY143" s="198" t="s">
        <v>120</v>
      </c>
    </row>
    <row r="144" spans="1:65" s="2" customFormat="1" ht="24" customHeight="1" x14ac:dyDescent="0.2">
      <c r="A144" s="297"/>
      <c r="B144" s="31"/>
      <c r="C144" s="170" t="s">
        <v>143</v>
      </c>
      <c r="D144" s="170" t="s">
        <v>121</v>
      </c>
      <c r="E144" s="171" t="s">
        <v>372</v>
      </c>
      <c r="F144" s="172" t="s">
        <v>373</v>
      </c>
      <c r="G144" s="173" t="s">
        <v>187</v>
      </c>
      <c r="H144" s="174">
        <v>9.9250000000000007</v>
      </c>
      <c r="I144" s="374">
        <v>0</v>
      </c>
      <c r="J144" s="175">
        <f>ROUND(I144*H144,2)</f>
        <v>0</v>
      </c>
      <c r="K144" s="172" t="s">
        <v>123</v>
      </c>
      <c r="L144" s="35"/>
      <c r="M144" s="381" t="s">
        <v>1</v>
      </c>
      <c r="N144" s="176" t="s">
        <v>37</v>
      </c>
      <c r="O144" s="177">
        <v>9.7000000000000003E-2</v>
      </c>
      <c r="P144" s="177">
        <f>O144*H144</f>
        <v>0.96272500000000005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297"/>
      <c r="V144" s="297"/>
      <c r="W144" s="297"/>
      <c r="X144" s="297"/>
      <c r="Y144" s="297"/>
      <c r="Z144" s="297"/>
      <c r="AA144" s="297"/>
      <c r="AB144" s="297"/>
      <c r="AC144" s="297"/>
      <c r="AD144" s="297"/>
      <c r="AE144" s="297"/>
      <c r="AR144" s="179" t="s">
        <v>124</v>
      </c>
      <c r="AT144" s="179" t="s">
        <v>121</v>
      </c>
      <c r="AU144" s="179" t="s">
        <v>80</v>
      </c>
      <c r="AY144" s="16" t="s">
        <v>120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6" t="s">
        <v>80</v>
      </c>
      <c r="BK144" s="180">
        <f>ROUND(I144*H144,2)</f>
        <v>0</v>
      </c>
      <c r="BL144" s="16" t="s">
        <v>124</v>
      </c>
      <c r="BM144" s="179" t="s">
        <v>374</v>
      </c>
    </row>
    <row r="145" spans="1:65" s="12" customFormat="1" x14ac:dyDescent="0.2">
      <c r="B145" s="181"/>
      <c r="C145" s="182"/>
      <c r="D145" s="183" t="s">
        <v>125</v>
      </c>
      <c r="E145" s="184" t="s">
        <v>1</v>
      </c>
      <c r="F145" s="185" t="s">
        <v>225</v>
      </c>
      <c r="G145" s="182"/>
      <c r="H145" s="184" t="s">
        <v>1</v>
      </c>
      <c r="I145" s="369"/>
      <c r="J145" s="182"/>
      <c r="K145" s="182"/>
      <c r="L145" s="186"/>
      <c r="M145" s="378"/>
      <c r="N145" s="187"/>
      <c r="O145" s="187"/>
      <c r="P145" s="187"/>
      <c r="Q145" s="187"/>
      <c r="R145" s="187"/>
      <c r="S145" s="187"/>
      <c r="T145" s="188"/>
      <c r="AT145" s="189" t="s">
        <v>125</v>
      </c>
      <c r="AU145" s="189" t="s">
        <v>80</v>
      </c>
      <c r="AV145" s="12" t="s">
        <v>80</v>
      </c>
      <c r="AW145" s="12" t="s">
        <v>28</v>
      </c>
      <c r="AX145" s="12" t="s">
        <v>72</v>
      </c>
      <c r="AY145" s="189" t="s">
        <v>120</v>
      </c>
    </row>
    <row r="146" spans="1:65" s="13" customFormat="1" x14ac:dyDescent="0.2">
      <c r="B146" s="190"/>
      <c r="C146" s="191"/>
      <c r="D146" s="183" t="s">
        <v>125</v>
      </c>
      <c r="E146" s="192" t="s">
        <v>1</v>
      </c>
      <c r="F146" s="193">
        <v>9.9250000000000007</v>
      </c>
      <c r="G146" s="191"/>
      <c r="H146" s="194">
        <v>9.9250000000000007</v>
      </c>
      <c r="I146" s="370"/>
      <c r="J146" s="191"/>
      <c r="K146" s="191"/>
      <c r="L146" s="195"/>
      <c r="M146" s="379"/>
      <c r="N146" s="196"/>
      <c r="O146" s="196"/>
      <c r="P146" s="196"/>
      <c r="Q146" s="196"/>
      <c r="R146" s="196"/>
      <c r="S146" s="196"/>
      <c r="T146" s="197"/>
      <c r="AT146" s="198" t="s">
        <v>125</v>
      </c>
      <c r="AU146" s="198" t="s">
        <v>80</v>
      </c>
      <c r="AV146" s="13" t="s">
        <v>82</v>
      </c>
      <c r="AW146" s="13" t="s">
        <v>28</v>
      </c>
      <c r="AX146" s="13" t="s">
        <v>80</v>
      </c>
      <c r="AY146" s="198" t="s">
        <v>120</v>
      </c>
    </row>
    <row r="147" spans="1:65" s="2" customFormat="1" ht="24" customHeight="1" x14ac:dyDescent="0.2">
      <c r="A147" s="297"/>
      <c r="B147" s="31"/>
      <c r="C147" s="170" t="s">
        <v>148</v>
      </c>
      <c r="D147" s="170" t="s">
        <v>121</v>
      </c>
      <c r="E147" s="171" t="s">
        <v>375</v>
      </c>
      <c r="F147" s="172" t="s">
        <v>376</v>
      </c>
      <c r="G147" s="173" t="s">
        <v>187</v>
      </c>
      <c r="H147" s="174">
        <v>9.9250000000000007</v>
      </c>
      <c r="I147" s="374">
        <v>0</v>
      </c>
      <c r="J147" s="175">
        <f>ROUND(I147*H147,2)</f>
        <v>0</v>
      </c>
      <c r="K147" s="172" t="s">
        <v>123</v>
      </c>
      <c r="L147" s="35"/>
      <c r="M147" s="381" t="s">
        <v>1</v>
      </c>
      <c r="N147" s="176" t="s">
        <v>37</v>
      </c>
      <c r="O147" s="177">
        <v>3.1E-2</v>
      </c>
      <c r="P147" s="177">
        <f>O147*H147</f>
        <v>0.30767500000000003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297"/>
      <c r="V147" s="297"/>
      <c r="W147" s="297"/>
      <c r="X147" s="297"/>
      <c r="Y147" s="297"/>
      <c r="Z147" s="297"/>
      <c r="AA147" s="297"/>
      <c r="AB147" s="297"/>
      <c r="AC147" s="297"/>
      <c r="AD147" s="297"/>
      <c r="AE147" s="297"/>
      <c r="AR147" s="179" t="s">
        <v>124</v>
      </c>
      <c r="AT147" s="179" t="s">
        <v>121</v>
      </c>
      <c r="AU147" s="179" t="s">
        <v>80</v>
      </c>
      <c r="AY147" s="16" t="s">
        <v>120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6" t="s">
        <v>80</v>
      </c>
      <c r="BK147" s="180">
        <f>ROUND(I147*H147,2)</f>
        <v>0</v>
      </c>
      <c r="BL147" s="16" t="s">
        <v>124</v>
      </c>
      <c r="BM147" s="179" t="s">
        <v>377</v>
      </c>
    </row>
    <row r="148" spans="1:65" s="12" customFormat="1" x14ac:dyDescent="0.2">
      <c r="B148" s="181"/>
      <c r="C148" s="182"/>
      <c r="D148" s="183" t="s">
        <v>125</v>
      </c>
      <c r="E148" s="184" t="s">
        <v>1</v>
      </c>
      <c r="F148" s="185" t="s">
        <v>623</v>
      </c>
      <c r="G148" s="182"/>
      <c r="H148" s="184" t="s">
        <v>1</v>
      </c>
      <c r="I148" s="369"/>
      <c r="J148" s="182"/>
      <c r="K148" s="182"/>
      <c r="L148" s="186"/>
      <c r="M148" s="378"/>
      <c r="N148" s="187"/>
      <c r="O148" s="187"/>
      <c r="P148" s="187"/>
      <c r="Q148" s="187"/>
      <c r="R148" s="187"/>
      <c r="S148" s="187"/>
      <c r="T148" s="188"/>
      <c r="AT148" s="189" t="s">
        <v>125</v>
      </c>
      <c r="AU148" s="189" t="s">
        <v>80</v>
      </c>
      <c r="AV148" s="12" t="s">
        <v>80</v>
      </c>
      <c r="AW148" s="12" t="s">
        <v>28</v>
      </c>
      <c r="AX148" s="12" t="s">
        <v>72</v>
      </c>
      <c r="AY148" s="189" t="s">
        <v>120</v>
      </c>
    </row>
    <row r="149" spans="1:65" s="13" customFormat="1" x14ac:dyDescent="0.2">
      <c r="B149" s="190"/>
      <c r="C149" s="191"/>
      <c r="D149" s="183" t="s">
        <v>125</v>
      </c>
      <c r="E149" s="192" t="s">
        <v>1</v>
      </c>
      <c r="F149" s="193">
        <v>9.9250000000000007</v>
      </c>
      <c r="G149" s="191"/>
      <c r="H149" s="194">
        <v>9.9250000000000007</v>
      </c>
      <c r="I149" s="370"/>
      <c r="J149" s="191"/>
      <c r="K149" s="191"/>
      <c r="L149" s="195"/>
      <c r="M149" s="379"/>
      <c r="N149" s="196"/>
      <c r="O149" s="196"/>
      <c r="P149" s="196"/>
      <c r="Q149" s="196"/>
      <c r="R149" s="196"/>
      <c r="S149" s="196"/>
      <c r="T149" s="197"/>
      <c r="AT149" s="198" t="s">
        <v>125</v>
      </c>
      <c r="AU149" s="198" t="s">
        <v>80</v>
      </c>
      <c r="AV149" s="13" t="s">
        <v>82</v>
      </c>
      <c r="AW149" s="13" t="s">
        <v>28</v>
      </c>
      <c r="AX149" s="13" t="s">
        <v>72</v>
      </c>
      <c r="AY149" s="198" t="s">
        <v>120</v>
      </c>
    </row>
    <row r="150" spans="1:65" s="2" customFormat="1" ht="16.5" customHeight="1" x14ac:dyDescent="0.2">
      <c r="A150" s="261"/>
      <c r="B150" s="31"/>
      <c r="C150" s="170">
        <v>9</v>
      </c>
      <c r="D150" s="170" t="s">
        <v>121</v>
      </c>
      <c r="E150" s="171" t="s">
        <v>320</v>
      </c>
      <c r="F150" s="172" t="s">
        <v>321</v>
      </c>
      <c r="G150" s="173" t="s">
        <v>187</v>
      </c>
      <c r="H150" s="174">
        <v>119.755</v>
      </c>
      <c r="I150" s="374">
        <v>0</v>
      </c>
      <c r="J150" s="175">
        <f>ROUND(I150*H150,2)</f>
        <v>0</v>
      </c>
      <c r="K150" s="172" t="s">
        <v>123</v>
      </c>
      <c r="L150" s="35"/>
      <c r="M150" s="381" t="s">
        <v>1</v>
      </c>
      <c r="N150" s="176" t="s">
        <v>37</v>
      </c>
      <c r="O150" s="177">
        <v>8.9999999999999993E-3</v>
      </c>
      <c r="P150" s="177">
        <f>O150*H150</f>
        <v>1.0777949999999998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261"/>
      <c r="V150" s="261"/>
      <c r="W150" s="261"/>
      <c r="X150" s="261"/>
      <c r="Y150" s="261"/>
      <c r="Z150" s="261"/>
      <c r="AA150" s="261"/>
      <c r="AB150" s="261"/>
      <c r="AC150" s="261"/>
      <c r="AD150" s="261"/>
      <c r="AE150" s="261"/>
      <c r="AR150" s="179" t="s">
        <v>124</v>
      </c>
      <c r="AT150" s="179" t="s">
        <v>121</v>
      </c>
      <c r="AU150" s="179" t="s">
        <v>80</v>
      </c>
      <c r="AY150" s="16" t="s">
        <v>120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6" t="s">
        <v>80</v>
      </c>
      <c r="BK150" s="180">
        <f>ROUND(I150*H150,2)</f>
        <v>0</v>
      </c>
      <c r="BL150" s="16" t="s">
        <v>124</v>
      </c>
      <c r="BM150" s="179" t="s">
        <v>378</v>
      </c>
    </row>
    <row r="151" spans="1:65" s="2" customFormat="1" ht="24" customHeight="1" x14ac:dyDescent="0.2">
      <c r="A151" s="261"/>
      <c r="B151" s="31"/>
      <c r="C151" s="170">
        <v>10</v>
      </c>
      <c r="D151" s="170" t="s">
        <v>121</v>
      </c>
      <c r="E151" s="171" t="s">
        <v>322</v>
      </c>
      <c r="F151" s="172" t="s">
        <v>211</v>
      </c>
      <c r="G151" s="173" t="s">
        <v>183</v>
      </c>
      <c r="H151" s="174">
        <v>215.559</v>
      </c>
      <c r="I151" s="374">
        <v>0</v>
      </c>
      <c r="J151" s="175">
        <f>ROUND(I151*H151,2)</f>
        <v>0</v>
      </c>
      <c r="K151" s="172" t="s">
        <v>123</v>
      </c>
      <c r="L151" s="35"/>
      <c r="M151" s="381" t="s">
        <v>1</v>
      </c>
      <c r="N151" s="176" t="s">
        <v>37</v>
      </c>
      <c r="O151" s="177">
        <v>0</v>
      </c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261"/>
      <c r="V151" s="261"/>
      <c r="W151" s="261"/>
      <c r="X151" s="261"/>
      <c r="Y151" s="261"/>
      <c r="Z151" s="261"/>
      <c r="AA151" s="261"/>
      <c r="AB151" s="261"/>
      <c r="AC151" s="261"/>
      <c r="AD151" s="261"/>
      <c r="AE151" s="261"/>
      <c r="AR151" s="179" t="s">
        <v>124</v>
      </c>
      <c r="AT151" s="179" t="s">
        <v>121</v>
      </c>
      <c r="AU151" s="179" t="s">
        <v>80</v>
      </c>
      <c r="AY151" s="16" t="s">
        <v>120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6" t="s">
        <v>80</v>
      </c>
      <c r="BK151" s="180">
        <f>ROUND(I151*H151,2)</f>
        <v>0</v>
      </c>
      <c r="BL151" s="16" t="s">
        <v>124</v>
      </c>
      <c r="BM151" s="179" t="s">
        <v>379</v>
      </c>
    </row>
    <row r="152" spans="1:65" s="13" customFormat="1" x14ac:dyDescent="0.2">
      <c r="B152" s="190"/>
      <c r="C152" s="191"/>
      <c r="D152" s="183" t="s">
        <v>125</v>
      </c>
      <c r="E152" s="191"/>
      <c r="F152" s="193" t="s">
        <v>702</v>
      </c>
      <c r="G152" s="191"/>
      <c r="H152" s="194">
        <v>215.559</v>
      </c>
      <c r="I152" s="370"/>
      <c r="J152" s="191"/>
      <c r="K152" s="191"/>
      <c r="L152" s="195"/>
      <c r="M152" s="379"/>
      <c r="N152" s="196"/>
      <c r="O152" s="196"/>
      <c r="P152" s="196"/>
      <c r="Q152" s="196"/>
      <c r="R152" s="196"/>
      <c r="S152" s="196"/>
      <c r="T152" s="197"/>
      <c r="AT152" s="198" t="s">
        <v>125</v>
      </c>
      <c r="AU152" s="198" t="s">
        <v>80</v>
      </c>
      <c r="AV152" s="13" t="s">
        <v>82</v>
      </c>
      <c r="AW152" s="13" t="s">
        <v>4</v>
      </c>
      <c r="AX152" s="13" t="s">
        <v>80</v>
      </c>
      <c r="AY152" s="198" t="s">
        <v>120</v>
      </c>
    </row>
    <row r="153" spans="1:65" s="2" customFormat="1" ht="16.5" customHeight="1" x14ac:dyDescent="0.2">
      <c r="A153" s="30"/>
      <c r="B153" s="31"/>
      <c r="C153" s="170">
        <v>11</v>
      </c>
      <c r="D153" s="170" t="s">
        <v>121</v>
      </c>
      <c r="E153" s="171" t="s">
        <v>227</v>
      </c>
      <c r="F153" s="172" t="s">
        <v>228</v>
      </c>
      <c r="G153" s="173" t="s">
        <v>122</v>
      </c>
      <c r="H153" s="174">
        <v>1145</v>
      </c>
      <c r="I153" s="374">
        <v>0</v>
      </c>
      <c r="J153" s="175">
        <f>ROUND(I153*H153,2)</f>
        <v>0</v>
      </c>
      <c r="K153" s="172" t="s">
        <v>123</v>
      </c>
      <c r="L153" s="35"/>
      <c r="M153" s="381" t="s">
        <v>1</v>
      </c>
      <c r="N153" s="176" t="s">
        <v>37</v>
      </c>
      <c r="O153" s="177">
        <v>1.7999999999999999E-2</v>
      </c>
      <c r="P153" s="177">
        <f>O153*H153</f>
        <v>20.61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9" t="s">
        <v>124</v>
      </c>
      <c r="AT153" s="179" t="s">
        <v>121</v>
      </c>
      <c r="AU153" s="179" t="s">
        <v>80</v>
      </c>
      <c r="AY153" s="16" t="s">
        <v>120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6" t="s">
        <v>80</v>
      </c>
      <c r="BK153" s="180">
        <f>ROUND(I153*H153,2)</f>
        <v>0</v>
      </c>
      <c r="BL153" s="16" t="s">
        <v>124</v>
      </c>
      <c r="BM153" s="179" t="s">
        <v>332</v>
      </c>
    </row>
    <row r="154" spans="1:65" s="11" customFormat="1" ht="25.9" customHeight="1" x14ac:dyDescent="0.2">
      <c r="B154" s="158"/>
      <c r="C154" s="159"/>
      <c r="D154" s="160" t="s">
        <v>71</v>
      </c>
      <c r="E154" s="161" t="s">
        <v>82</v>
      </c>
      <c r="F154" s="161" t="s">
        <v>234</v>
      </c>
      <c r="G154" s="159"/>
      <c r="H154" s="159"/>
      <c r="I154" s="372"/>
      <c r="J154" s="162">
        <f>BK154</f>
        <v>0</v>
      </c>
      <c r="K154" s="159"/>
      <c r="L154" s="163"/>
      <c r="M154" s="377"/>
      <c r="N154" s="164"/>
      <c r="O154" s="164"/>
      <c r="P154" s="165">
        <f>SUM(P155:P159)</f>
        <v>128.69024000000002</v>
      </c>
      <c r="Q154" s="164"/>
      <c r="R154" s="165">
        <f>SUM(R155:R159)</f>
        <v>67.329360000000008</v>
      </c>
      <c r="S154" s="164"/>
      <c r="T154" s="166">
        <f>SUM(T155:T159)</f>
        <v>0</v>
      </c>
      <c r="AR154" s="167" t="s">
        <v>80</v>
      </c>
      <c r="AT154" s="168" t="s">
        <v>71</v>
      </c>
      <c r="AU154" s="168" t="s">
        <v>72</v>
      </c>
      <c r="AY154" s="167" t="s">
        <v>120</v>
      </c>
      <c r="BK154" s="169">
        <f>SUM(BK155:BK159)</f>
        <v>0</v>
      </c>
    </row>
    <row r="155" spans="1:65" s="261" customFormat="1" ht="24" customHeight="1" x14ac:dyDescent="0.2">
      <c r="B155" s="31"/>
      <c r="C155" s="170">
        <v>12</v>
      </c>
      <c r="D155" s="170" t="s">
        <v>121</v>
      </c>
      <c r="E155" s="171" t="s">
        <v>636</v>
      </c>
      <c r="F155" s="172" t="s">
        <v>637</v>
      </c>
      <c r="G155" s="173" t="s">
        <v>187</v>
      </c>
      <c r="H155" s="174">
        <v>57.231999999999999</v>
      </c>
      <c r="I155" s="374">
        <v>0</v>
      </c>
      <c r="J155" s="175">
        <f>ROUND(I155*H155,2)</f>
        <v>0</v>
      </c>
      <c r="K155" s="172" t="s">
        <v>123</v>
      </c>
      <c r="L155" s="35"/>
      <c r="M155" s="381" t="s">
        <v>1</v>
      </c>
      <c r="N155" s="176" t="s">
        <v>37</v>
      </c>
      <c r="O155" s="177">
        <v>0.92</v>
      </c>
      <c r="P155" s="177">
        <f>O155*H155</f>
        <v>52.653440000000003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AR155" s="179" t="s">
        <v>124</v>
      </c>
      <c r="AT155" s="179" t="s">
        <v>121</v>
      </c>
      <c r="AU155" s="179" t="s">
        <v>80</v>
      </c>
      <c r="AY155" s="16" t="s">
        <v>120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6" t="s">
        <v>80</v>
      </c>
      <c r="BK155" s="180">
        <f>ROUND(I155*H155,2)</f>
        <v>0</v>
      </c>
      <c r="BL155" s="16" t="s">
        <v>124</v>
      </c>
      <c r="BM155" s="179" t="s">
        <v>638</v>
      </c>
    </row>
    <row r="156" spans="1:65" s="13" customFormat="1" x14ac:dyDescent="0.2">
      <c r="B156" s="190"/>
      <c r="C156" s="191"/>
      <c r="D156" s="183" t="s">
        <v>125</v>
      </c>
      <c r="E156" s="192" t="s">
        <v>1</v>
      </c>
      <c r="F156" s="193" t="s">
        <v>703</v>
      </c>
      <c r="G156" s="191"/>
      <c r="H156" s="194">
        <v>57.231999999999999</v>
      </c>
      <c r="I156" s="370"/>
      <c r="J156" s="191"/>
      <c r="K156" s="191"/>
      <c r="L156" s="195"/>
      <c r="M156" s="379"/>
      <c r="N156" s="196"/>
      <c r="O156" s="196"/>
      <c r="P156" s="196"/>
      <c r="Q156" s="196"/>
      <c r="R156" s="196"/>
      <c r="S156" s="196"/>
      <c r="T156" s="197"/>
      <c r="AT156" s="198" t="s">
        <v>125</v>
      </c>
      <c r="AU156" s="198" t="s">
        <v>80</v>
      </c>
      <c r="AV156" s="13" t="s">
        <v>82</v>
      </c>
      <c r="AW156" s="13" t="s">
        <v>28</v>
      </c>
      <c r="AX156" s="13" t="s">
        <v>80</v>
      </c>
      <c r="AY156" s="198" t="s">
        <v>120</v>
      </c>
    </row>
    <row r="157" spans="1:65" s="261" customFormat="1" ht="24" customHeight="1" x14ac:dyDescent="0.2">
      <c r="B157" s="31"/>
      <c r="C157" s="170">
        <v>13</v>
      </c>
      <c r="D157" s="170" t="s">
        <v>121</v>
      </c>
      <c r="E157" s="171" t="s">
        <v>639</v>
      </c>
      <c r="F157" s="172" t="s">
        <v>640</v>
      </c>
      <c r="G157" s="173" t="s">
        <v>187</v>
      </c>
      <c r="H157" s="174">
        <v>11.68</v>
      </c>
      <c r="I157" s="374">
        <v>0</v>
      </c>
      <c r="J157" s="175">
        <f>ROUND(I157*H157,2)</f>
        <v>0</v>
      </c>
      <c r="K157" s="172" t="s">
        <v>123</v>
      </c>
      <c r="L157" s="35"/>
      <c r="M157" s="381" t="s">
        <v>1</v>
      </c>
      <c r="N157" s="176" t="s">
        <v>37</v>
      </c>
      <c r="O157" s="177">
        <v>0.76</v>
      </c>
      <c r="P157" s="177">
        <f>O157*H157</f>
        <v>8.8767999999999994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AR157" s="179" t="s">
        <v>124</v>
      </c>
      <c r="AT157" s="179" t="s">
        <v>121</v>
      </c>
      <c r="AU157" s="179" t="s">
        <v>80</v>
      </c>
      <c r="AY157" s="16" t="s">
        <v>120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6" t="s">
        <v>80</v>
      </c>
      <c r="BK157" s="180">
        <f>ROUND(I157*H157,2)</f>
        <v>0</v>
      </c>
      <c r="BL157" s="16" t="s">
        <v>124</v>
      </c>
      <c r="BM157" s="179" t="s">
        <v>641</v>
      </c>
    </row>
    <row r="158" spans="1:65" s="13" customFormat="1" x14ac:dyDescent="0.2">
      <c r="B158" s="190"/>
      <c r="C158" s="191"/>
      <c r="D158" s="183" t="s">
        <v>125</v>
      </c>
      <c r="E158" s="192" t="s">
        <v>1</v>
      </c>
      <c r="F158" s="193" t="s">
        <v>645</v>
      </c>
      <c r="G158" s="191"/>
      <c r="H158" s="194">
        <v>11.68</v>
      </c>
      <c r="I158" s="370"/>
      <c r="J158" s="191"/>
      <c r="K158" s="191"/>
      <c r="L158" s="195"/>
      <c r="M158" s="379"/>
      <c r="N158" s="196"/>
      <c r="O158" s="196"/>
      <c r="P158" s="196"/>
      <c r="Q158" s="196"/>
      <c r="R158" s="196"/>
      <c r="S158" s="196"/>
      <c r="T158" s="197"/>
      <c r="AT158" s="198" t="s">
        <v>125</v>
      </c>
      <c r="AU158" s="198" t="s">
        <v>80</v>
      </c>
      <c r="AV158" s="13" t="s">
        <v>82</v>
      </c>
      <c r="AW158" s="13" t="s">
        <v>28</v>
      </c>
      <c r="AX158" s="13" t="s">
        <v>80</v>
      </c>
      <c r="AY158" s="198" t="s">
        <v>120</v>
      </c>
    </row>
    <row r="159" spans="1:65" s="261" customFormat="1" ht="24" customHeight="1" x14ac:dyDescent="0.2">
      <c r="B159" s="31"/>
      <c r="C159" s="170">
        <v>14</v>
      </c>
      <c r="D159" s="170" t="s">
        <v>121</v>
      </c>
      <c r="E159" s="171" t="s">
        <v>642</v>
      </c>
      <c r="F159" s="172" t="s">
        <v>643</v>
      </c>
      <c r="G159" s="173" t="s">
        <v>163</v>
      </c>
      <c r="H159" s="174">
        <v>292</v>
      </c>
      <c r="I159" s="374">
        <v>0</v>
      </c>
      <c r="J159" s="175">
        <f>ROUND(I159*H159,2)</f>
        <v>0</v>
      </c>
      <c r="K159" s="172" t="s">
        <v>123</v>
      </c>
      <c r="L159" s="35"/>
      <c r="M159" s="381" t="s">
        <v>1</v>
      </c>
      <c r="N159" s="176" t="s">
        <v>37</v>
      </c>
      <c r="O159" s="177">
        <v>0.23</v>
      </c>
      <c r="P159" s="177">
        <f>O159*H159</f>
        <v>67.16</v>
      </c>
      <c r="Q159" s="177">
        <v>0.23058000000000001</v>
      </c>
      <c r="R159" s="177">
        <f>Q159*H159</f>
        <v>67.329360000000008</v>
      </c>
      <c r="S159" s="177">
        <v>0</v>
      </c>
      <c r="T159" s="178">
        <f>S159*H159</f>
        <v>0</v>
      </c>
      <c r="AR159" s="179" t="s">
        <v>124</v>
      </c>
      <c r="AT159" s="179" t="s">
        <v>121</v>
      </c>
      <c r="AU159" s="179" t="s">
        <v>80</v>
      </c>
      <c r="AY159" s="16" t="s">
        <v>120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6" t="s">
        <v>80</v>
      </c>
      <c r="BK159" s="180">
        <f>ROUND(I159*H159,2)</f>
        <v>0</v>
      </c>
      <c r="BL159" s="16" t="s">
        <v>124</v>
      </c>
      <c r="BM159" s="179" t="s">
        <v>644</v>
      </c>
    </row>
    <row r="160" spans="1:65" s="11" customFormat="1" ht="25.9" customHeight="1" x14ac:dyDescent="0.2">
      <c r="B160" s="158"/>
      <c r="C160" s="159"/>
      <c r="D160" s="160" t="s">
        <v>71</v>
      </c>
      <c r="E160" s="161" t="s">
        <v>135</v>
      </c>
      <c r="F160" s="161" t="s">
        <v>235</v>
      </c>
      <c r="G160" s="159"/>
      <c r="H160" s="159"/>
      <c r="I160" s="372"/>
      <c r="J160" s="162">
        <f>BK160</f>
        <v>0</v>
      </c>
      <c r="K160" s="159"/>
      <c r="L160" s="163"/>
      <c r="M160" s="377"/>
      <c r="N160" s="164"/>
      <c r="O160" s="164"/>
      <c r="P160" s="165">
        <f>SUM(P161:P168)</f>
        <v>236.29400000000001</v>
      </c>
      <c r="Q160" s="164"/>
      <c r="R160" s="165">
        <f>SUM(R161:R168)</f>
        <v>0</v>
      </c>
      <c r="S160" s="164"/>
      <c r="T160" s="166">
        <f>SUM(T161:T168)</f>
        <v>0</v>
      </c>
      <c r="AR160" s="167" t="s">
        <v>80</v>
      </c>
      <c r="AT160" s="168" t="s">
        <v>71</v>
      </c>
      <c r="AU160" s="168" t="s">
        <v>72</v>
      </c>
      <c r="AY160" s="167" t="s">
        <v>120</v>
      </c>
      <c r="BK160" s="169">
        <f>SUM(BK161:BK168)</f>
        <v>0</v>
      </c>
    </row>
    <row r="161" spans="1:65" s="2" customFormat="1" ht="16.5" customHeight="1" x14ac:dyDescent="0.2">
      <c r="A161" s="30"/>
      <c r="B161" s="31"/>
      <c r="C161" s="170">
        <v>15</v>
      </c>
      <c r="D161" s="170" t="s">
        <v>121</v>
      </c>
      <c r="E161" s="171" t="s">
        <v>236</v>
      </c>
      <c r="F161" s="172" t="s">
        <v>237</v>
      </c>
      <c r="G161" s="173" t="s">
        <v>122</v>
      </c>
      <c r="H161" s="174">
        <v>1145</v>
      </c>
      <c r="I161" s="374">
        <v>0</v>
      </c>
      <c r="J161" s="175">
        <f>ROUND(I161*H161,2)</f>
        <v>0</v>
      </c>
      <c r="K161" s="172" t="s">
        <v>123</v>
      </c>
      <c r="L161" s="35"/>
      <c r="M161" s="381" t="s">
        <v>1</v>
      </c>
      <c r="N161" s="176" t="s">
        <v>37</v>
      </c>
      <c r="O161" s="177">
        <v>2.5999999999999999E-2</v>
      </c>
      <c r="P161" s="177">
        <f>O161*H161</f>
        <v>29.77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9" t="s">
        <v>124</v>
      </c>
      <c r="AT161" s="179" t="s">
        <v>121</v>
      </c>
      <c r="AU161" s="179" t="s">
        <v>80</v>
      </c>
      <c r="AY161" s="16" t="s">
        <v>120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6" t="s">
        <v>80</v>
      </c>
      <c r="BK161" s="180">
        <f>ROUND(I161*H161,2)</f>
        <v>0</v>
      </c>
      <c r="BL161" s="16" t="s">
        <v>124</v>
      </c>
      <c r="BM161" s="179" t="s">
        <v>333</v>
      </c>
    </row>
    <row r="162" spans="1:65" s="13" customFormat="1" x14ac:dyDescent="0.2">
      <c r="B162" s="190"/>
      <c r="C162" s="191"/>
      <c r="D162" s="183" t="s">
        <v>125</v>
      </c>
      <c r="E162" s="192" t="s">
        <v>1</v>
      </c>
      <c r="F162" s="193" t="s">
        <v>504</v>
      </c>
      <c r="G162" s="191"/>
      <c r="H162" s="194"/>
      <c r="I162" s="370"/>
      <c r="J162" s="191"/>
      <c r="K162" s="191"/>
      <c r="L162" s="195"/>
      <c r="M162" s="379"/>
      <c r="N162" s="196"/>
      <c r="O162" s="196"/>
      <c r="P162" s="196"/>
      <c r="Q162" s="196"/>
      <c r="R162" s="196"/>
      <c r="S162" s="196"/>
      <c r="T162" s="197"/>
      <c r="AT162" s="198" t="s">
        <v>125</v>
      </c>
      <c r="AU162" s="198" t="s">
        <v>80</v>
      </c>
      <c r="AV162" s="13" t="s">
        <v>82</v>
      </c>
      <c r="AW162" s="13" t="s">
        <v>28</v>
      </c>
      <c r="AX162" s="13" t="s">
        <v>72</v>
      </c>
      <c r="AY162" s="198" t="s">
        <v>120</v>
      </c>
    </row>
    <row r="163" spans="1:65" s="2" customFormat="1" ht="16.5" customHeight="1" x14ac:dyDescent="0.2">
      <c r="A163" s="250"/>
      <c r="B163" s="31"/>
      <c r="C163" s="170">
        <v>16</v>
      </c>
      <c r="D163" s="170" t="s">
        <v>121</v>
      </c>
      <c r="E163" s="171" t="s">
        <v>236</v>
      </c>
      <c r="F163" s="172" t="s">
        <v>237</v>
      </c>
      <c r="G163" s="173" t="s">
        <v>122</v>
      </c>
      <c r="H163" s="174">
        <v>1145</v>
      </c>
      <c r="I163" s="374">
        <v>0</v>
      </c>
      <c r="J163" s="175">
        <f>ROUND(I163*H163,2)</f>
        <v>0</v>
      </c>
      <c r="K163" s="172" t="s">
        <v>123</v>
      </c>
      <c r="L163" s="35"/>
      <c r="M163" s="381" t="s">
        <v>1</v>
      </c>
      <c r="N163" s="176" t="s">
        <v>37</v>
      </c>
      <c r="O163" s="177">
        <v>2.5999999999999999E-2</v>
      </c>
      <c r="P163" s="177">
        <f>O163*H163</f>
        <v>29.77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250"/>
      <c r="V163" s="250"/>
      <c r="W163" s="250"/>
      <c r="X163" s="250"/>
      <c r="Y163" s="250"/>
      <c r="Z163" s="250"/>
      <c r="AA163" s="250"/>
      <c r="AB163" s="250"/>
      <c r="AC163" s="250"/>
      <c r="AD163" s="250"/>
      <c r="AE163" s="250"/>
      <c r="AR163" s="179" t="s">
        <v>124</v>
      </c>
      <c r="AT163" s="179" t="s">
        <v>121</v>
      </c>
      <c r="AU163" s="179" t="s">
        <v>80</v>
      </c>
      <c r="AY163" s="16" t="s">
        <v>120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6" t="s">
        <v>80</v>
      </c>
      <c r="BK163" s="180">
        <f>ROUND(I163*H163,2)</f>
        <v>0</v>
      </c>
      <c r="BL163" s="16" t="s">
        <v>124</v>
      </c>
      <c r="BM163" s="179" t="s">
        <v>333</v>
      </c>
    </row>
    <row r="164" spans="1:65" s="13" customFormat="1" x14ac:dyDescent="0.2">
      <c r="B164" s="190"/>
      <c r="C164" s="191"/>
      <c r="D164" s="183" t="s">
        <v>125</v>
      </c>
      <c r="E164" s="192" t="s">
        <v>1</v>
      </c>
      <c r="F164" s="193" t="s">
        <v>505</v>
      </c>
      <c r="G164" s="191"/>
      <c r="H164" s="194"/>
      <c r="I164" s="370"/>
      <c r="J164" s="191"/>
      <c r="K164" s="191"/>
      <c r="L164" s="195"/>
      <c r="M164" s="379"/>
      <c r="N164" s="196"/>
      <c r="O164" s="196"/>
      <c r="P164" s="196"/>
      <c r="Q164" s="196"/>
      <c r="R164" s="196"/>
      <c r="S164" s="196"/>
      <c r="T164" s="197"/>
      <c r="AT164" s="198" t="s">
        <v>125</v>
      </c>
      <c r="AU164" s="198" t="s">
        <v>80</v>
      </c>
      <c r="AV164" s="13" t="s">
        <v>82</v>
      </c>
      <c r="AW164" s="13" t="s">
        <v>28</v>
      </c>
      <c r="AX164" s="13" t="s">
        <v>72</v>
      </c>
      <c r="AY164" s="198" t="s">
        <v>120</v>
      </c>
    </row>
    <row r="165" spans="1:65" s="2" customFormat="1" ht="24" customHeight="1" x14ac:dyDescent="0.2">
      <c r="A165" s="30"/>
      <c r="B165" s="31"/>
      <c r="C165" s="170">
        <v>17</v>
      </c>
      <c r="D165" s="170" t="s">
        <v>121</v>
      </c>
      <c r="E165" s="171" t="s">
        <v>647</v>
      </c>
      <c r="F165" s="172" t="s">
        <v>646</v>
      </c>
      <c r="G165" s="173" t="s">
        <v>122</v>
      </c>
      <c r="H165" s="174">
        <v>1147</v>
      </c>
      <c r="I165" s="374">
        <v>0</v>
      </c>
      <c r="J165" s="175">
        <f>ROUND(I165*H165,2)</f>
        <v>0</v>
      </c>
      <c r="K165" s="172" t="s">
        <v>123</v>
      </c>
      <c r="L165" s="35"/>
      <c r="M165" s="381" t="s">
        <v>1</v>
      </c>
      <c r="N165" s="176" t="s">
        <v>37</v>
      </c>
      <c r="O165" s="177">
        <v>7.8E-2</v>
      </c>
      <c r="P165" s="177">
        <f>O165*H165</f>
        <v>89.465999999999994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9" t="s">
        <v>124</v>
      </c>
      <c r="AT165" s="179" t="s">
        <v>121</v>
      </c>
      <c r="AU165" s="179" t="s">
        <v>80</v>
      </c>
      <c r="AY165" s="16" t="s">
        <v>120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6" t="s">
        <v>80</v>
      </c>
      <c r="BK165" s="180">
        <f>ROUND(I165*H165,2)</f>
        <v>0</v>
      </c>
      <c r="BL165" s="16" t="s">
        <v>124</v>
      </c>
      <c r="BM165" s="179" t="s">
        <v>337</v>
      </c>
    </row>
    <row r="166" spans="1:65" s="2" customFormat="1" ht="16.5" customHeight="1" x14ac:dyDescent="0.2">
      <c r="A166" s="30"/>
      <c r="B166" s="31"/>
      <c r="C166" s="170">
        <v>18</v>
      </c>
      <c r="D166" s="170" t="s">
        <v>121</v>
      </c>
      <c r="E166" s="171" t="s">
        <v>338</v>
      </c>
      <c r="F166" s="172" t="s">
        <v>339</v>
      </c>
      <c r="G166" s="173" t="s">
        <v>122</v>
      </c>
      <c r="H166" s="174">
        <v>1145</v>
      </c>
      <c r="I166" s="374">
        <v>0</v>
      </c>
      <c r="J166" s="175">
        <f>ROUND(I166*H166,2)</f>
        <v>0</v>
      </c>
      <c r="K166" s="172" t="s">
        <v>123</v>
      </c>
      <c r="L166" s="35"/>
      <c r="M166" s="381" t="s">
        <v>1</v>
      </c>
      <c r="N166" s="176" t="s">
        <v>37</v>
      </c>
      <c r="O166" s="177">
        <v>8.0000000000000002E-3</v>
      </c>
      <c r="P166" s="177">
        <f>O166*H166</f>
        <v>9.16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9" t="s">
        <v>124</v>
      </c>
      <c r="AT166" s="179" t="s">
        <v>121</v>
      </c>
      <c r="AU166" s="179" t="s">
        <v>80</v>
      </c>
      <c r="AY166" s="16" t="s">
        <v>120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6" t="s">
        <v>80</v>
      </c>
      <c r="BK166" s="180">
        <f>ROUND(I166*H166,2)</f>
        <v>0</v>
      </c>
      <c r="BL166" s="16" t="s">
        <v>124</v>
      </c>
      <c r="BM166" s="179" t="s">
        <v>340</v>
      </c>
    </row>
    <row r="167" spans="1:65" s="2" customFormat="1" ht="16.5" customHeight="1" x14ac:dyDescent="0.2">
      <c r="A167" s="30"/>
      <c r="B167" s="31"/>
      <c r="C167" s="170">
        <v>19</v>
      </c>
      <c r="D167" s="170" t="s">
        <v>121</v>
      </c>
      <c r="E167" s="171" t="s">
        <v>242</v>
      </c>
      <c r="F167" s="172" t="s">
        <v>243</v>
      </c>
      <c r="G167" s="173" t="s">
        <v>122</v>
      </c>
      <c r="H167" s="174">
        <v>1147</v>
      </c>
      <c r="I167" s="374">
        <v>0</v>
      </c>
      <c r="J167" s="175">
        <f>ROUND(I167*H167,2)</f>
        <v>0</v>
      </c>
      <c r="K167" s="172" t="s">
        <v>123</v>
      </c>
      <c r="L167" s="35"/>
      <c r="M167" s="381" t="s">
        <v>1</v>
      </c>
      <c r="N167" s="176" t="s">
        <v>37</v>
      </c>
      <c r="O167" s="177">
        <v>2E-3</v>
      </c>
      <c r="P167" s="177">
        <f>O167*H167</f>
        <v>2.294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9" t="s">
        <v>124</v>
      </c>
      <c r="AT167" s="179" t="s">
        <v>121</v>
      </c>
      <c r="AU167" s="179" t="s">
        <v>80</v>
      </c>
      <c r="AY167" s="16" t="s">
        <v>120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6" t="s">
        <v>80</v>
      </c>
      <c r="BK167" s="180">
        <f>ROUND(I167*H167,2)</f>
        <v>0</v>
      </c>
      <c r="BL167" s="16" t="s">
        <v>124</v>
      </c>
      <c r="BM167" s="179" t="s">
        <v>341</v>
      </c>
    </row>
    <row r="168" spans="1:65" s="2" customFormat="1" ht="24" customHeight="1" x14ac:dyDescent="0.2">
      <c r="A168" s="30"/>
      <c r="B168" s="31"/>
      <c r="C168" s="170">
        <v>20</v>
      </c>
      <c r="D168" s="170" t="s">
        <v>121</v>
      </c>
      <c r="E168" s="171" t="s">
        <v>244</v>
      </c>
      <c r="F168" s="172" t="s">
        <v>245</v>
      </c>
      <c r="G168" s="173" t="s">
        <v>122</v>
      </c>
      <c r="H168" s="174">
        <v>1149</v>
      </c>
      <c r="I168" s="374">
        <v>0</v>
      </c>
      <c r="J168" s="175">
        <f>ROUND(I168*H168,2)</f>
        <v>0</v>
      </c>
      <c r="K168" s="172" t="s">
        <v>123</v>
      </c>
      <c r="L168" s="35"/>
      <c r="M168" s="381" t="s">
        <v>1</v>
      </c>
      <c r="N168" s="176" t="s">
        <v>37</v>
      </c>
      <c r="O168" s="177">
        <v>6.6000000000000003E-2</v>
      </c>
      <c r="P168" s="177">
        <f>O168*H168</f>
        <v>75.834000000000003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9" t="s">
        <v>124</v>
      </c>
      <c r="AT168" s="179" t="s">
        <v>121</v>
      </c>
      <c r="AU168" s="179" t="s">
        <v>80</v>
      </c>
      <c r="AY168" s="16" t="s">
        <v>120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6" t="s">
        <v>80</v>
      </c>
      <c r="BK168" s="180">
        <f>ROUND(I168*H168,2)</f>
        <v>0</v>
      </c>
      <c r="BL168" s="16" t="s">
        <v>124</v>
      </c>
      <c r="BM168" s="179" t="s">
        <v>342</v>
      </c>
    </row>
    <row r="169" spans="1:65" s="11" customFormat="1" ht="25.9" customHeight="1" x14ac:dyDescent="0.2">
      <c r="B169" s="158"/>
      <c r="C169" s="159"/>
      <c r="D169" s="160" t="s">
        <v>71</v>
      </c>
      <c r="E169" s="161" t="s">
        <v>152</v>
      </c>
      <c r="F169" s="161" t="s">
        <v>185</v>
      </c>
      <c r="G169" s="159"/>
      <c r="H169" s="159"/>
      <c r="I169" s="372"/>
      <c r="J169" s="162">
        <f>BK169</f>
        <v>0</v>
      </c>
      <c r="K169" s="159"/>
      <c r="L169" s="163"/>
      <c r="M169" s="377"/>
      <c r="N169" s="164"/>
      <c r="O169" s="164"/>
      <c r="P169" s="165">
        <f>SUM(P170:P200)</f>
        <v>487.90900000000011</v>
      </c>
      <c r="Q169" s="164"/>
      <c r="R169" s="165">
        <f>SUM(R170:R200)</f>
        <v>201.548934</v>
      </c>
      <c r="S169" s="164"/>
      <c r="T169" s="166">
        <f>SUM(T170:T200)</f>
        <v>0</v>
      </c>
      <c r="AR169" s="167" t="s">
        <v>80</v>
      </c>
      <c r="AT169" s="168" t="s">
        <v>71</v>
      </c>
      <c r="AU169" s="168" t="s">
        <v>72</v>
      </c>
      <c r="AY169" s="167" t="s">
        <v>120</v>
      </c>
      <c r="BK169" s="169">
        <f>SUM(BK170:BK200)</f>
        <v>0</v>
      </c>
    </row>
    <row r="170" spans="1:65" s="2" customFormat="1" ht="16.5" customHeight="1" x14ac:dyDescent="0.2">
      <c r="A170" s="261"/>
      <c r="B170" s="31"/>
      <c r="C170" s="170">
        <v>21</v>
      </c>
      <c r="D170" s="170" t="s">
        <v>121</v>
      </c>
      <c r="E170" s="171" t="s">
        <v>262</v>
      </c>
      <c r="F170" s="172" t="s">
        <v>263</v>
      </c>
      <c r="G170" s="173" t="s">
        <v>126</v>
      </c>
      <c r="H170" s="174">
        <v>5</v>
      </c>
      <c r="I170" s="374">
        <v>0</v>
      </c>
      <c r="J170" s="175">
        <f t="shared" ref="J170:J173" si="0">ROUND(I170*H170,2)</f>
        <v>0</v>
      </c>
      <c r="K170" s="172" t="s">
        <v>123</v>
      </c>
      <c r="L170" s="35"/>
      <c r="M170" s="381" t="s">
        <v>1</v>
      </c>
      <c r="N170" s="176" t="s">
        <v>37</v>
      </c>
      <c r="O170" s="177">
        <v>0.2</v>
      </c>
      <c r="P170" s="177">
        <f t="shared" ref="P170:P173" si="1">O170*H170</f>
        <v>1</v>
      </c>
      <c r="Q170" s="177">
        <v>6.9999999999999999E-4</v>
      </c>
      <c r="R170" s="177">
        <f t="shared" ref="R170:R173" si="2">Q170*H170</f>
        <v>3.5000000000000001E-3</v>
      </c>
      <c r="S170" s="177">
        <v>0</v>
      </c>
      <c r="T170" s="178">
        <f t="shared" ref="T170:T173" si="3">S170*H170</f>
        <v>0</v>
      </c>
      <c r="U170" s="261"/>
      <c r="V170" s="261"/>
      <c r="W170" s="261"/>
      <c r="X170" s="261"/>
      <c r="Y170" s="261"/>
      <c r="Z170" s="261"/>
      <c r="AA170" s="261"/>
      <c r="AB170" s="261"/>
      <c r="AC170" s="261"/>
      <c r="AD170" s="261"/>
      <c r="AE170" s="261"/>
      <c r="AR170" s="179" t="s">
        <v>124</v>
      </c>
      <c r="AT170" s="179" t="s">
        <v>121</v>
      </c>
      <c r="AU170" s="179" t="s">
        <v>80</v>
      </c>
      <c r="AY170" s="16" t="s">
        <v>120</v>
      </c>
      <c r="BE170" s="180">
        <f t="shared" ref="BE170:BE173" si="4">IF(N170="základní",J170,0)</f>
        <v>0</v>
      </c>
      <c r="BF170" s="180">
        <f t="shared" ref="BF170:BF173" si="5">IF(N170="snížená",J170,0)</f>
        <v>0</v>
      </c>
      <c r="BG170" s="180">
        <f t="shared" ref="BG170:BG173" si="6">IF(N170="zákl. přenesená",J170,0)</f>
        <v>0</v>
      </c>
      <c r="BH170" s="180">
        <f t="shared" ref="BH170:BH173" si="7">IF(N170="sníž. přenesená",J170,0)</f>
        <v>0</v>
      </c>
      <c r="BI170" s="180">
        <f t="shared" ref="BI170:BI173" si="8">IF(N170="nulová",J170,0)</f>
        <v>0</v>
      </c>
      <c r="BJ170" s="16" t="s">
        <v>80</v>
      </c>
      <c r="BK170" s="180">
        <f t="shared" ref="BK170:BK173" si="9">ROUND(I170*H170,2)</f>
        <v>0</v>
      </c>
      <c r="BL170" s="16" t="s">
        <v>124</v>
      </c>
      <c r="BM170" s="179" t="s">
        <v>264</v>
      </c>
    </row>
    <row r="171" spans="1:65" s="2" customFormat="1" ht="16.5" customHeight="1" x14ac:dyDescent="0.2">
      <c r="A171" s="261"/>
      <c r="B171" s="31"/>
      <c r="C171" s="208">
        <v>22</v>
      </c>
      <c r="D171" s="208" t="s">
        <v>180</v>
      </c>
      <c r="E171" s="209" t="s">
        <v>655</v>
      </c>
      <c r="F171" s="210" t="s">
        <v>657</v>
      </c>
      <c r="G171" s="211" t="s">
        <v>126</v>
      </c>
      <c r="H171" s="212">
        <v>1</v>
      </c>
      <c r="I171" s="375">
        <v>0</v>
      </c>
      <c r="J171" s="213">
        <f t="shared" si="0"/>
        <v>0</v>
      </c>
      <c r="K171" s="210" t="s">
        <v>123</v>
      </c>
      <c r="L171" s="214"/>
      <c r="M171" s="382" t="s">
        <v>1</v>
      </c>
      <c r="N171" s="215" t="s">
        <v>37</v>
      </c>
      <c r="O171" s="177">
        <v>0</v>
      </c>
      <c r="P171" s="177">
        <f t="shared" si="1"/>
        <v>0</v>
      </c>
      <c r="Q171" s="177">
        <v>4.0000000000000001E-3</v>
      </c>
      <c r="R171" s="177">
        <f t="shared" si="2"/>
        <v>4.0000000000000001E-3</v>
      </c>
      <c r="S171" s="177">
        <v>0</v>
      </c>
      <c r="T171" s="178">
        <f t="shared" si="3"/>
        <v>0</v>
      </c>
      <c r="U171" s="261"/>
      <c r="V171" s="261"/>
      <c r="W171" s="261"/>
      <c r="X171" s="261"/>
      <c r="Y171" s="261"/>
      <c r="Z171" s="261"/>
      <c r="AA171" s="261"/>
      <c r="AB171" s="261"/>
      <c r="AC171" s="261"/>
      <c r="AD171" s="261"/>
      <c r="AE171" s="261"/>
      <c r="AR171" s="179" t="s">
        <v>148</v>
      </c>
      <c r="AT171" s="179" t="s">
        <v>180</v>
      </c>
      <c r="AU171" s="179" t="s">
        <v>80</v>
      </c>
      <c r="AY171" s="16" t="s">
        <v>120</v>
      </c>
      <c r="BE171" s="180">
        <f t="shared" si="4"/>
        <v>0</v>
      </c>
      <c r="BF171" s="180">
        <f t="shared" si="5"/>
        <v>0</v>
      </c>
      <c r="BG171" s="180">
        <f t="shared" si="6"/>
        <v>0</v>
      </c>
      <c r="BH171" s="180">
        <f t="shared" si="7"/>
        <v>0</v>
      </c>
      <c r="BI171" s="180">
        <f t="shared" si="8"/>
        <v>0</v>
      </c>
      <c r="BJ171" s="16" t="s">
        <v>80</v>
      </c>
      <c r="BK171" s="180">
        <f t="shared" si="9"/>
        <v>0</v>
      </c>
      <c r="BL171" s="16" t="s">
        <v>124</v>
      </c>
      <c r="BM171" s="179" t="s">
        <v>265</v>
      </c>
    </row>
    <row r="172" spans="1:65" s="2" customFormat="1" ht="16.5" customHeight="1" x14ac:dyDescent="0.2">
      <c r="A172" s="261"/>
      <c r="B172" s="31"/>
      <c r="C172" s="208">
        <v>23</v>
      </c>
      <c r="D172" s="208" t="s">
        <v>180</v>
      </c>
      <c r="E172" s="209" t="s">
        <v>656</v>
      </c>
      <c r="F172" s="210" t="s">
        <v>654</v>
      </c>
      <c r="G172" s="211" t="s">
        <v>126</v>
      </c>
      <c r="H172" s="212">
        <v>3</v>
      </c>
      <c r="I172" s="375">
        <v>0</v>
      </c>
      <c r="J172" s="213">
        <f t="shared" si="0"/>
        <v>0</v>
      </c>
      <c r="K172" s="210" t="s">
        <v>123</v>
      </c>
      <c r="L172" s="214"/>
      <c r="M172" s="382" t="s">
        <v>1</v>
      </c>
      <c r="N172" s="215" t="s">
        <v>37</v>
      </c>
      <c r="O172" s="177">
        <v>0</v>
      </c>
      <c r="P172" s="177">
        <f t="shared" si="1"/>
        <v>0</v>
      </c>
      <c r="Q172" s="177">
        <v>6.0000000000000001E-3</v>
      </c>
      <c r="R172" s="177">
        <f t="shared" si="2"/>
        <v>1.8000000000000002E-2</v>
      </c>
      <c r="S172" s="177">
        <v>0</v>
      </c>
      <c r="T172" s="178">
        <f t="shared" si="3"/>
        <v>0</v>
      </c>
      <c r="U172" s="261"/>
      <c r="V172" s="261"/>
      <c r="W172" s="261"/>
      <c r="X172" s="261"/>
      <c r="Y172" s="261"/>
      <c r="Z172" s="261"/>
      <c r="AA172" s="261"/>
      <c r="AB172" s="261"/>
      <c r="AC172" s="261"/>
      <c r="AD172" s="261"/>
      <c r="AE172" s="261"/>
      <c r="AR172" s="179" t="s">
        <v>148</v>
      </c>
      <c r="AT172" s="179" t="s">
        <v>180</v>
      </c>
      <c r="AU172" s="179" t="s">
        <v>80</v>
      </c>
      <c r="AY172" s="16" t="s">
        <v>120</v>
      </c>
      <c r="BE172" s="180">
        <f t="shared" si="4"/>
        <v>0</v>
      </c>
      <c r="BF172" s="180">
        <f t="shared" si="5"/>
        <v>0</v>
      </c>
      <c r="BG172" s="180">
        <f t="shared" si="6"/>
        <v>0</v>
      </c>
      <c r="BH172" s="180">
        <f t="shared" si="7"/>
        <v>0</v>
      </c>
      <c r="BI172" s="180">
        <f t="shared" si="8"/>
        <v>0</v>
      </c>
      <c r="BJ172" s="16" t="s">
        <v>80</v>
      </c>
      <c r="BK172" s="180">
        <f t="shared" si="9"/>
        <v>0</v>
      </c>
      <c r="BL172" s="16" t="s">
        <v>124</v>
      </c>
      <c r="BM172" s="179" t="s">
        <v>266</v>
      </c>
    </row>
    <row r="173" spans="1:65" s="2" customFormat="1" ht="16.5" customHeight="1" x14ac:dyDescent="0.2">
      <c r="A173" s="261"/>
      <c r="B173" s="31"/>
      <c r="C173" s="170">
        <v>24</v>
      </c>
      <c r="D173" s="170" t="s">
        <v>121</v>
      </c>
      <c r="E173" s="171" t="s">
        <v>267</v>
      </c>
      <c r="F173" s="172" t="s">
        <v>268</v>
      </c>
      <c r="G173" s="173" t="s">
        <v>126</v>
      </c>
      <c r="H173" s="174">
        <v>5</v>
      </c>
      <c r="I173" s="374">
        <v>0</v>
      </c>
      <c r="J173" s="175">
        <f t="shared" si="0"/>
        <v>0</v>
      </c>
      <c r="K173" s="172" t="s">
        <v>123</v>
      </c>
      <c r="L173" s="35"/>
      <c r="M173" s="381" t="s">
        <v>1</v>
      </c>
      <c r="N173" s="176" t="s">
        <v>37</v>
      </c>
      <c r="O173" s="177">
        <v>0.54900000000000004</v>
      </c>
      <c r="P173" s="177">
        <f t="shared" si="1"/>
        <v>2.7450000000000001</v>
      </c>
      <c r="Q173" s="177">
        <v>0.11241</v>
      </c>
      <c r="R173" s="177">
        <f t="shared" si="2"/>
        <v>0.56204999999999994</v>
      </c>
      <c r="S173" s="177">
        <v>0</v>
      </c>
      <c r="T173" s="178">
        <f t="shared" si="3"/>
        <v>0</v>
      </c>
      <c r="U173" s="261"/>
      <c r="V173" s="261"/>
      <c r="W173" s="261"/>
      <c r="X173" s="261"/>
      <c r="Y173" s="261"/>
      <c r="Z173" s="261"/>
      <c r="AA173" s="261"/>
      <c r="AB173" s="261"/>
      <c r="AC173" s="261"/>
      <c r="AD173" s="261"/>
      <c r="AE173" s="261"/>
      <c r="AR173" s="179" t="s">
        <v>124</v>
      </c>
      <c r="AT173" s="179" t="s">
        <v>121</v>
      </c>
      <c r="AU173" s="179" t="s">
        <v>80</v>
      </c>
      <c r="AY173" s="16" t="s">
        <v>120</v>
      </c>
      <c r="BE173" s="180">
        <f t="shared" si="4"/>
        <v>0</v>
      </c>
      <c r="BF173" s="180">
        <f t="shared" si="5"/>
        <v>0</v>
      </c>
      <c r="BG173" s="180">
        <f t="shared" si="6"/>
        <v>0</v>
      </c>
      <c r="BH173" s="180">
        <f t="shared" si="7"/>
        <v>0</v>
      </c>
      <c r="BI173" s="180">
        <f t="shared" si="8"/>
        <v>0</v>
      </c>
      <c r="BJ173" s="16" t="s">
        <v>80</v>
      </c>
      <c r="BK173" s="180">
        <f t="shared" si="9"/>
        <v>0</v>
      </c>
      <c r="BL173" s="16" t="s">
        <v>124</v>
      </c>
      <c r="BM173" s="179" t="s">
        <v>269</v>
      </c>
    </row>
    <row r="174" spans="1:65" s="2" customFormat="1" ht="87.75" x14ac:dyDescent="0.2">
      <c r="A174" s="261"/>
      <c r="B174" s="31"/>
      <c r="C174" s="259"/>
      <c r="D174" s="183" t="s">
        <v>213</v>
      </c>
      <c r="E174" s="259"/>
      <c r="F174" s="216" t="s">
        <v>270</v>
      </c>
      <c r="G174" s="259"/>
      <c r="H174" s="259"/>
      <c r="I174" s="384"/>
      <c r="J174" s="259"/>
      <c r="K174" s="259"/>
      <c r="L174" s="35"/>
      <c r="M174" s="385"/>
      <c r="N174" s="218"/>
      <c r="O174" s="67"/>
      <c r="P174" s="67"/>
      <c r="Q174" s="67"/>
      <c r="R174" s="67"/>
      <c r="S174" s="67"/>
      <c r="T174" s="68"/>
      <c r="U174" s="261"/>
      <c r="V174" s="261"/>
      <c r="W174" s="261"/>
      <c r="X174" s="261"/>
      <c r="Y174" s="261"/>
      <c r="Z174" s="261"/>
      <c r="AA174" s="261"/>
      <c r="AB174" s="261"/>
      <c r="AC174" s="261"/>
      <c r="AD174" s="261"/>
      <c r="AE174" s="261"/>
      <c r="AT174" s="16" t="s">
        <v>213</v>
      </c>
      <c r="AU174" s="16" t="s">
        <v>80</v>
      </c>
    </row>
    <row r="175" spans="1:65" s="2" customFormat="1" ht="16.5" customHeight="1" x14ac:dyDescent="0.2">
      <c r="A175" s="261"/>
      <c r="B175" s="31"/>
      <c r="C175" s="208">
        <v>25</v>
      </c>
      <c r="D175" s="208" t="s">
        <v>180</v>
      </c>
      <c r="E175" s="209" t="s">
        <v>271</v>
      </c>
      <c r="F175" s="210" t="s">
        <v>272</v>
      </c>
      <c r="G175" s="211" t="s">
        <v>126</v>
      </c>
      <c r="H175" s="212">
        <v>5</v>
      </c>
      <c r="I175" s="375">
        <v>0</v>
      </c>
      <c r="J175" s="213">
        <f>ROUND(I175*H175,2)</f>
        <v>0</v>
      </c>
      <c r="K175" s="210" t="s">
        <v>123</v>
      </c>
      <c r="L175" s="214"/>
      <c r="M175" s="382" t="s">
        <v>1</v>
      </c>
      <c r="N175" s="215" t="s">
        <v>37</v>
      </c>
      <c r="O175" s="177">
        <v>0</v>
      </c>
      <c r="P175" s="177">
        <f>O175*H175</f>
        <v>0</v>
      </c>
      <c r="Q175" s="177">
        <v>6.1000000000000004E-3</v>
      </c>
      <c r="R175" s="177">
        <f>Q175*H175</f>
        <v>3.0500000000000003E-2</v>
      </c>
      <c r="S175" s="177">
        <v>0</v>
      </c>
      <c r="T175" s="178">
        <f>S175*H175</f>
        <v>0</v>
      </c>
      <c r="U175" s="261"/>
      <c r="V175" s="261"/>
      <c r="W175" s="261"/>
      <c r="X175" s="261"/>
      <c r="Y175" s="261"/>
      <c r="Z175" s="261"/>
      <c r="AA175" s="261"/>
      <c r="AB175" s="261"/>
      <c r="AC175" s="261"/>
      <c r="AD175" s="261"/>
      <c r="AE175" s="261"/>
      <c r="AR175" s="179" t="s">
        <v>148</v>
      </c>
      <c r="AT175" s="179" t="s">
        <v>180</v>
      </c>
      <c r="AU175" s="179" t="s">
        <v>80</v>
      </c>
      <c r="AY175" s="16" t="s">
        <v>120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6" t="s">
        <v>80</v>
      </c>
      <c r="BK175" s="180">
        <f>ROUND(I175*H175,2)</f>
        <v>0</v>
      </c>
      <c r="BL175" s="16" t="s">
        <v>124</v>
      </c>
      <c r="BM175" s="179" t="s">
        <v>273</v>
      </c>
    </row>
    <row r="176" spans="1:65" s="2" customFormat="1" ht="16.5" customHeight="1" x14ac:dyDescent="0.2">
      <c r="A176" s="261"/>
      <c r="B176" s="31"/>
      <c r="C176" s="170">
        <v>26</v>
      </c>
      <c r="D176" s="170" t="s">
        <v>121</v>
      </c>
      <c r="E176" s="171" t="s">
        <v>274</v>
      </c>
      <c r="F176" s="172" t="s">
        <v>275</v>
      </c>
      <c r="G176" s="173" t="s">
        <v>163</v>
      </c>
      <c r="H176" s="174">
        <v>10</v>
      </c>
      <c r="I176" s="374">
        <v>0</v>
      </c>
      <c r="J176" s="175">
        <f>ROUND(I176*H176,2)</f>
        <v>0</v>
      </c>
      <c r="K176" s="172" t="s">
        <v>123</v>
      </c>
      <c r="L176" s="35"/>
      <c r="M176" s="381" t="s">
        <v>1</v>
      </c>
      <c r="N176" s="176" t="s">
        <v>37</v>
      </c>
      <c r="O176" s="177">
        <v>3.0000000000000001E-3</v>
      </c>
      <c r="P176" s="177">
        <f>O176*H176</f>
        <v>0.03</v>
      </c>
      <c r="Q176" s="177">
        <v>2.0000000000000001E-4</v>
      </c>
      <c r="R176" s="177">
        <f>Q176*H176</f>
        <v>2E-3</v>
      </c>
      <c r="S176" s="177">
        <v>0</v>
      </c>
      <c r="T176" s="178">
        <f>S176*H176</f>
        <v>0</v>
      </c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R176" s="179" t="s">
        <v>124</v>
      </c>
      <c r="AT176" s="179" t="s">
        <v>121</v>
      </c>
      <c r="AU176" s="179" t="s">
        <v>80</v>
      </c>
      <c r="AY176" s="16" t="s">
        <v>120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6" t="s">
        <v>80</v>
      </c>
      <c r="BK176" s="180">
        <f>ROUND(I176*H176,2)</f>
        <v>0</v>
      </c>
      <c r="BL176" s="16" t="s">
        <v>124</v>
      </c>
      <c r="BM176" s="179" t="s">
        <v>276</v>
      </c>
    </row>
    <row r="177" spans="1:65" s="12" customFormat="1" x14ac:dyDescent="0.2">
      <c r="B177" s="181"/>
      <c r="C177" s="182"/>
      <c r="D177" s="183" t="s">
        <v>125</v>
      </c>
      <c r="E177" s="184" t="s">
        <v>1</v>
      </c>
      <c r="F177" s="185" t="s">
        <v>658</v>
      </c>
      <c r="G177" s="182"/>
      <c r="H177" s="184" t="s">
        <v>1</v>
      </c>
      <c r="I177" s="369"/>
      <c r="J177" s="182"/>
      <c r="K177" s="182"/>
      <c r="L177" s="186"/>
      <c r="M177" s="378"/>
      <c r="N177" s="187"/>
      <c r="O177" s="187"/>
      <c r="P177" s="187"/>
      <c r="Q177" s="187"/>
      <c r="R177" s="187"/>
      <c r="S177" s="187"/>
      <c r="T177" s="188"/>
      <c r="AT177" s="189" t="s">
        <v>125</v>
      </c>
      <c r="AU177" s="189" t="s">
        <v>80</v>
      </c>
      <c r="AV177" s="12" t="s">
        <v>80</v>
      </c>
      <c r="AW177" s="12" t="s">
        <v>28</v>
      </c>
      <c r="AX177" s="12" t="s">
        <v>72</v>
      </c>
      <c r="AY177" s="189" t="s">
        <v>120</v>
      </c>
    </row>
    <row r="178" spans="1:65" s="13" customFormat="1" x14ac:dyDescent="0.2">
      <c r="B178" s="190"/>
      <c r="C178" s="191"/>
      <c r="D178" s="183" t="s">
        <v>125</v>
      </c>
      <c r="E178" s="192" t="s">
        <v>1</v>
      </c>
      <c r="F178" s="193">
        <v>10</v>
      </c>
      <c r="G178" s="191"/>
      <c r="H178" s="194">
        <v>10</v>
      </c>
      <c r="I178" s="370"/>
      <c r="J178" s="191"/>
      <c r="K178" s="191"/>
      <c r="L178" s="195"/>
      <c r="M178" s="379"/>
      <c r="N178" s="196"/>
      <c r="O178" s="196"/>
      <c r="P178" s="196"/>
      <c r="Q178" s="196"/>
      <c r="R178" s="196"/>
      <c r="S178" s="196"/>
      <c r="T178" s="197"/>
      <c r="AT178" s="198" t="s">
        <v>125</v>
      </c>
      <c r="AU178" s="198" t="s">
        <v>80</v>
      </c>
      <c r="AV178" s="13" t="s">
        <v>82</v>
      </c>
      <c r="AW178" s="13" t="s">
        <v>28</v>
      </c>
      <c r="AX178" s="13" t="s">
        <v>80</v>
      </c>
      <c r="AY178" s="198" t="s">
        <v>120</v>
      </c>
    </row>
    <row r="179" spans="1:65" s="2" customFormat="1" ht="16.5" customHeight="1" x14ac:dyDescent="0.2">
      <c r="A179" s="261"/>
      <c r="B179" s="31"/>
      <c r="C179" s="170">
        <v>27</v>
      </c>
      <c r="D179" s="170" t="s">
        <v>121</v>
      </c>
      <c r="E179" s="171" t="s">
        <v>277</v>
      </c>
      <c r="F179" s="172" t="s">
        <v>278</v>
      </c>
      <c r="G179" s="173" t="s">
        <v>122</v>
      </c>
      <c r="H179" s="174">
        <v>2</v>
      </c>
      <c r="I179" s="374">
        <v>0</v>
      </c>
      <c r="J179" s="175">
        <f>ROUND(I179*H179,2)</f>
        <v>0</v>
      </c>
      <c r="K179" s="172" t="s">
        <v>123</v>
      </c>
      <c r="L179" s="35"/>
      <c r="M179" s="381" t="s">
        <v>1</v>
      </c>
      <c r="N179" s="176" t="s">
        <v>37</v>
      </c>
      <c r="O179" s="177">
        <v>0.11899999999999999</v>
      </c>
      <c r="P179" s="177">
        <f>O179*H179</f>
        <v>0.23799999999999999</v>
      </c>
      <c r="Q179" s="177">
        <v>1.6000000000000001E-3</v>
      </c>
      <c r="R179" s="177">
        <f>Q179*H179</f>
        <v>3.2000000000000002E-3</v>
      </c>
      <c r="S179" s="177">
        <v>0</v>
      </c>
      <c r="T179" s="178">
        <f>S179*H179</f>
        <v>0</v>
      </c>
      <c r="U179" s="261"/>
      <c r="V179" s="261"/>
      <c r="W179" s="261"/>
      <c r="X179" s="261"/>
      <c r="Y179" s="261"/>
      <c r="Z179" s="261"/>
      <c r="AA179" s="261"/>
      <c r="AB179" s="261"/>
      <c r="AC179" s="261"/>
      <c r="AD179" s="261"/>
      <c r="AE179" s="261"/>
      <c r="AR179" s="179" t="s">
        <v>124</v>
      </c>
      <c r="AT179" s="179" t="s">
        <v>121</v>
      </c>
      <c r="AU179" s="179" t="s">
        <v>80</v>
      </c>
      <c r="AY179" s="16" t="s">
        <v>120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6" t="s">
        <v>80</v>
      </c>
      <c r="BK179" s="180">
        <f>ROUND(I179*H179,2)</f>
        <v>0</v>
      </c>
      <c r="BL179" s="16" t="s">
        <v>124</v>
      </c>
      <c r="BM179" s="179" t="s">
        <v>279</v>
      </c>
    </row>
    <row r="180" spans="1:65" s="12" customFormat="1" x14ac:dyDescent="0.2">
      <c r="B180" s="181"/>
      <c r="C180" s="182"/>
      <c r="D180" s="183" t="s">
        <v>125</v>
      </c>
      <c r="E180" s="184" t="s">
        <v>1</v>
      </c>
      <c r="F180" s="185" t="s">
        <v>659</v>
      </c>
      <c r="G180" s="182"/>
      <c r="H180" s="184" t="s">
        <v>1</v>
      </c>
      <c r="I180" s="369"/>
      <c r="J180" s="182"/>
      <c r="K180" s="182"/>
      <c r="L180" s="186"/>
      <c r="M180" s="378"/>
      <c r="N180" s="187"/>
      <c r="O180" s="187"/>
      <c r="P180" s="187"/>
      <c r="Q180" s="187"/>
      <c r="R180" s="187"/>
      <c r="S180" s="187"/>
      <c r="T180" s="188"/>
      <c r="AT180" s="189" t="s">
        <v>125</v>
      </c>
      <c r="AU180" s="189" t="s">
        <v>80</v>
      </c>
      <c r="AV180" s="12" t="s">
        <v>80</v>
      </c>
      <c r="AW180" s="12" t="s">
        <v>28</v>
      </c>
      <c r="AX180" s="12" t="s">
        <v>72</v>
      </c>
      <c r="AY180" s="189" t="s">
        <v>120</v>
      </c>
    </row>
    <row r="181" spans="1:65" s="13" customFormat="1" x14ac:dyDescent="0.2">
      <c r="B181" s="190"/>
      <c r="C181" s="191"/>
      <c r="D181" s="183" t="s">
        <v>125</v>
      </c>
      <c r="E181" s="192" t="s">
        <v>1</v>
      </c>
      <c r="F181" s="193">
        <v>2</v>
      </c>
      <c r="G181" s="191"/>
      <c r="H181" s="194">
        <v>2</v>
      </c>
      <c r="I181" s="370"/>
      <c r="J181" s="191"/>
      <c r="K181" s="191"/>
      <c r="L181" s="195"/>
      <c r="M181" s="379"/>
      <c r="N181" s="196"/>
      <c r="O181" s="196"/>
      <c r="P181" s="196"/>
      <c r="Q181" s="196"/>
      <c r="R181" s="196"/>
      <c r="S181" s="196"/>
      <c r="T181" s="197"/>
      <c r="AT181" s="198" t="s">
        <v>125</v>
      </c>
      <c r="AU181" s="198" t="s">
        <v>80</v>
      </c>
      <c r="AV181" s="13" t="s">
        <v>82</v>
      </c>
      <c r="AW181" s="13" t="s">
        <v>28</v>
      </c>
      <c r="AX181" s="13" t="s">
        <v>72</v>
      </c>
      <c r="AY181" s="198" t="s">
        <v>120</v>
      </c>
    </row>
    <row r="182" spans="1:65" s="2" customFormat="1" ht="24" customHeight="1" x14ac:dyDescent="0.2">
      <c r="A182" s="261"/>
      <c r="B182" s="31"/>
      <c r="C182" s="170">
        <v>28</v>
      </c>
      <c r="D182" s="170" t="s">
        <v>121</v>
      </c>
      <c r="E182" s="171" t="s">
        <v>280</v>
      </c>
      <c r="F182" s="172" t="s">
        <v>281</v>
      </c>
      <c r="G182" s="173" t="s">
        <v>163</v>
      </c>
      <c r="H182" s="174">
        <v>262</v>
      </c>
      <c r="I182" s="374">
        <v>0</v>
      </c>
      <c r="J182" s="175">
        <f>ROUND(I182*H182,2)</f>
        <v>0</v>
      </c>
      <c r="K182" s="172" t="s">
        <v>123</v>
      </c>
      <c r="L182" s="35"/>
      <c r="M182" s="381" t="s">
        <v>1</v>
      </c>
      <c r="N182" s="176" t="s">
        <v>37</v>
      </c>
      <c r="O182" s="177">
        <v>8.5000000000000006E-2</v>
      </c>
      <c r="P182" s="177">
        <f>O182*H182</f>
        <v>22.270000000000003</v>
      </c>
      <c r="Q182" s="177">
        <v>7.1900000000000006E-2</v>
      </c>
      <c r="R182" s="177">
        <f>Q182*H182</f>
        <v>18.837800000000001</v>
      </c>
      <c r="S182" s="177">
        <v>0</v>
      </c>
      <c r="T182" s="178">
        <f>S182*H182</f>
        <v>0</v>
      </c>
      <c r="U182" s="261"/>
      <c r="V182" s="261"/>
      <c r="W182" s="261"/>
      <c r="X182" s="261"/>
      <c r="Y182" s="261"/>
      <c r="Z182" s="261"/>
      <c r="AA182" s="261"/>
      <c r="AB182" s="261"/>
      <c r="AC182" s="261"/>
      <c r="AD182" s="261"/>
      <c r="AE182" s="261"/>
      <c r="AR182" s="179" t="s">
        <v>124</v>
      </c>
      <c r="AT182" s="179" t="s">
        <v>121</v>
      </c>
      <c r="AU182" s="179" t="s">
        <v>80</v>
      </c>
      <c r="AY182" s="16" t="s">
        <v>120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6" t="s">
        <v>80</v>
      </c>
      <c r="BK182" s="180">
        <f>ROUND(I182*H182,2)</f>
        <v>0</v>
      </c>
      <c r="BL182" s="16" t="s">
        <v>124</v>
      </c>
      <c r="BM182" s="179" t="s">
        <v>282</v>
      </c>
    </row>
    <row r="183" spans="1:65" s="2" customFormat="1" ht="36" customHeight="1" x14ac:dyDescent="0.2">
      <c r="A183" s="261"/>
      <c r="B183" s="31"/>
      <c r="C183" s="170">
        <v>29</v>
      </c>
      <c r="D183" s="170" t="s">
        <v>121</v>
      </c>
      <c r="E183" s="171" t="s">
        <v>283</v>
      </c>
      <c r="F183" s="172" t="s">
        <v>284</v>
      </c>
      <c r="G183" s="173" t="s">
        <v>163</v>
      </c>
      <c r="H183" s="174">
        <v>262</v>
      </c>
      <c r="I183" s="374">
        <v>0</v>
      </c>
      <c r="J183" s="175">
        <f>ROUND(I183*H183,2)</f>
        <v>0</v>
      </c>
      <c r="K183" s="172" t="s">
        <v>123</v>
      </c>
      <c r="L183" s="35"/>
      <c r="M183" s="381" t="s">
        <v>1</v>
      </c>
      <c r="N183" s="176" t="s">
        <v>37</v>
      </c>
      <c r="O183" s="177">
        <v>0.11899999999999999</v>
      </c>
      <c r="P183" s="177">
        <f>O183*H183</f>
        <v>31.177999999999997</v>
      </c>
      <c r="Q183" s="177">
        <v>8.9779999999999999E-2</v>
      </c>
      <c r="R183" s="177">
        <f>Q183*H183</f>
        <v>23.522359999999999</v>
      </c>
      <c r="S183" s="177">
        <v>0</v>
      </c>
      <c r="T183" s="178">
        <f>S183*H183</f>
        <v>0</v>
      </c>
      <c r="U183" s="261"/>
      <c r="V183" s="261"/>
      <c r="W183" s="261"/>
      <c r="X183" s="261"/>
      <c r="Y183" s="261"/>
      <c r="Z183" s="261"/>
      <c r="AA183" s="261"/>
      <c r="AB183" s="261"/>
      <c r="AC183" s="261"/>
      <c r="AD183" s="261"/>
      <c r="AE183" s="261"/>
      <c r="AR183" s="179" t="s">
        <v>124</v>
      </c>
      <c r="AT183" s="179" t="s">
        <v>121</v>
      </c>
      <c r="AU183" s="179" t="s">
        <v>80</v>
      </c>
      <c r="AY183" s="16" t="s">
        <v>120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6" t="s">
        <v>80</v>
      </c>
      <c r="BK183" s="180">
        <f>ROUND(I183*H183,2)</f>
        <v>0</v>
      </c>
      <c r="BL183" s="16" t="s">
        <v>124</v>
      </c>
      <c r="BM183" s="179" t="s">
        <v>285</v>
      </c>
    </row>
    <row r="184" spans="1:65" s="2" customFormat="1" ht="16.5" customHeight="1" x14ac:dyDescent="0.2">
      <c r="A184" s="261"/>
      <c r="B184" s="31"/>
      <c r="C184" s="208">
        <v>30</v>
      </c>
      <c r="D184" s="208" t="s">
        <v>180</v>
      </c>
      <c r="E184" s="209" t="s">
        <v>287</v>
      </c>
      <c r="F184" s="210" t="s">
        <v>288</v>
      </c>
      <c r="G184" s="211" t="s">
        <v>122</v>
      </c>
      <c r="H184" s="212">
        <v>52.4</v>
      </c>
      <c r="I184" s="375">
        <v>0</v>
      </c>
      <c r="J184" s="213">
        <f>ROUND(I184*H184,2)</f>
        <v>0</v>
      </c>
      <c r="K184" s="210" t="s">
        <v>123</v>
      </c>
      <c r="L184" s="214"/>
      <c r="M184" s="382" t="s">
        <v>1</v>
      </c>
      <c r="N184" s="215" t="s">
        <v>37</v>
      </c>
      <c r="O184" s="177">
        <v>0</v>
      </c>
      <c r="P184" s="177">
        <f>O184*H184</f>
        <v>0</v>
      </c>
      <c r="Q184" s="177">
        <v>0.222</v>
      </c>
      <c r="R184" s="177">
        <f>Q184*H184</f>
        <v>11.6328</v>
      </c>
      <c r="S184" s="177">
        <v>0</v>
      </c>
      <c r="T184" s="178">
        <f>S184*H184</f>
        <v>0</v>
      </c>
      <c r="U184" s="261"/>
      <c r="V184" s="261"/>
      <c r="W184" s="261"/>
      <c r="X184" s="261"/>
      <c r="Y184" s="261"/>
      <c r="Z184" s="261"/>
      <c r="AA184" s="261"/>
      <c r="AB184" s="261"/>
      <c r="AC184" s="261"/>
      <c r="AD184" s="261"/>
      <c r="AE184" s="261"/>
      <c r="AR184" s="179" t="s">
        <v>148</v>
      </c>
      <c r="AT184" s="179" t="s">
        <v>180</v>
      </c>
      <c r="AU184" s="179" t="s">
        <v>80</v>
      </c>
      <c r="AY184" s="16" t="s">
        <v>120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6" t="s">
        <v>80</v>
      </c>
      <c r="BK184" s="180">
        <f>ROUND(I184*H184,2)</f>
        <v>0</v>
      </c>
      <c r="BL184" s="16" t="s">
        <v>124</v>
      </c>
      <c r="BM184" s="179" t="s">
        <v>289</v>
      </c>
    </row>
    <row r="185" spans="1:65" s="13" customFormat="1" x14ac:dyDescent="0.2">
      <c r="B185" s="190"/>
      <c r="C185" s="191"/>
      <c r="D185" s="183" t="s">
        <v>125</v>
      </c>
      <c r="E185" s="192" t="s">
        <v>1</v>
      </c>
      <c r="F185" s="193" t="s">
        <v>650</v>
      </c>
      <c r="G185" s="191"/>
      <c r="H185" s="194">
        <v>52.4</v>
      </c>
      <c r="I185" s="370"/>
      <c r="J185" s="191"/>
      <c r="K185" s="191"/>
      <c r="L185" s="195"/>
      <c r="M185" s="379"/>
      <c r="N185" s="196"/>
      <c r="O185" s="196"/>
      <c r="P185" s="196"/>
      <c r="Q185" s="196"/>
      <c r="R185" s="196"/>
      <c r="S185" s="196"/>
      <c r="T185" s="197"/>
      <c r="AT185" s="198" t="s">
        <v>125</v>
      </c>
      <c r="AU185" s="198" t="s">
        <v>80</v>
      </c>
      <c r="AV185" s="13" t="s">
        <v>82</v>
      </c>
      <c r="AW185" s="13" t="s">
        <v>28</v>
      </c>
      <c r="AX185" s="13" t="s">
        <v>80</v>
      </c>
      <c r="AY185" s="198" t="s">
        <v>120</v>
      </c>
    </row>
    <row r="186" spans="1:65" s="2" customFormat="1" ht="24" customHeight="1" x14ac:dyDescent="0.2">
      <c r="A186" s="261"/>
      <c r="B186" s="31"/>
      <c r="C186" s="170">
        <v>31</v>
      </c>
      <c r="D186" s="170" t="s">
        <v>121</v>
      </c>
      <c r="E186" s="171" t="s">
        <v>290</v>
      </c>
      <c r="F186" s="172" t="s">
        <v>291</v>
      </c>
      <c r="G186" s="173" t="s">
        <v>163</v>
      </c>
      <c r="H186" s="174">
        <v>637</v>
      </c>
      <c r="I186" s="374">
        <v>0</v>
      </c>
      <c r="J186" s="175">
        <f>ROUND(I186*H186,2)</f>
        <v>0</v>
      </c>
      <c r="K186" s="172" t="s">
        <v>123</v>
      </c>
      <c r="L186" s="35"/>
      <c r="M186" s="381" t="s">
        <v>1</v>
      </c>
      <c r="N186" s="176" t="s">
        <v>37</v>
      </c>
      <c r="O186" s="177">
        <v>0.26800000000000002</v>
      </c>
      <c r="P186" s="177">
        <f>O186*H186</f>
        <v>170.71600000000001</v>
      </c>
      <c r="Q186" s="177">
        <v>0.15540000000000001</v>
      </c>
      <c r="R186" s="177">
        <f>Q186*H186</f>
        <v>98.989800000000002</v>
      </c>
      <c r="S186" s="177">
        <v>0</v>
      </c>
      <c r="T186" s="178">
        <f>S186*H186</f>
        <v>0</v>
      </c>
      <c r="U186" s="261"/>
      <c r="V186" s="261"/>
      <c r="W186" s="261"/>
      <c r="X186" s="261"/>
      <c r="Y186" s="261"/>
      <c r="Z186" s="261"/>
      <c r="AA186" s="261"/>
      <c r="AB186" s="261"/>
      <c r="AC186" s="261"/>
      <c r="AD186" s="261"/>
      <c r="AE186" s="261"/>
      <c r="AR186" s="179" t="s">
        <v>124</v>
      </c>
      <c r="AT186" s="179" t="s">
        <v>121</v>
      </c>
      <c r="AU186" s="179" t="s">
        <v>80</v>
      </c>
      <c r="AY186" s="16" t="s">
        <v>120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6" t="s">
        <v>80</v>
      </c>
      <c r="BK186" s="180">
        <f>ROUND(I186*H186,2)</f>
        <v>0</v>
      </c>
      <c r="BL186" s="16" t="s">
        <v>124</v>
      </c>
      <c r="BM186" s="179" t="s">
        <v>292</v>
      </c>
    </row>
    <row r="187" spans="1:65" s="13" customFormat="1" x14ac:dyDescent="0.2">
      <c r="B187" s="190"/>
      <c r="C187" s="191"/>
      <c r="D187" s="183" t="s">
        <v>125</v>
      </c>
      <c r="E187" s="192" t="s">
        <v>1</v>
      </c>
      <c r="F187" s="193" t="s">
        <v>651</v>
      </c>
      <c r="G187" s="191"/>
      <c r="H187" s="194">
        <v>637</v>
      </c>
      <c r="I187" s="370"/>
      <c r="J187" s="191"/>
      <c r="K187" s="191"/>
      <c r="L187" s="195"/>
      <c r="M187" s="379"/>
      <c r="N187" s="196"/>
      <c r="O187" s="196"/>
      <c r="P187" s="196"/>
      <c r="Q187" s="196"/>
      <c r="R187" s="196"/>
      <c r="S187" s="196"/>
      <c r="T187" s="197"/>
      <c r="AT187" s="198" t="s">
        <v>125</v>
      </c>
      <c r="AU187" s="198" t="s">
        <v>80</v>
      </c>
      <c r="AV187" s="13" t="s">
        <v>82</v>
      </c>
      <c r="AW187" s="13" t="s">
        <v>28</v>
      </c>
      <c r="AX187" s="13" t="s">
        <v>72</v>
      </c>
      <c r="AY187" s="198" t="s">
        <v>120</v>
      </c>
    </row>
    <row r="188" spans="1:65" s="2" customFormat="1" ht="16.5" customHeight="1" x14ac:dyDescent="0.2">
      <c r="A188" s="261"/>
      <c r="B188" s="31"/>
      <c r="C188" s="208">
        <v>32</v>
      </c>
      <c r="D188" s="208" t="s">
        <v>180</v>
      </c>
      <c r="E188" s="209" t="s">
        <v>293</v>
      </c>
      <c r="F188" s="210" t="s">
        <v>294</v>
      </c>
      <c r="G188" s="211" t="s">
        <v>163</v>
      </c>
      <c r="H188" s="212">
        <v>470.66</v>
      </c>
      <c r="I188" s="375">
        <v>0</v>
      </c>
      <c r="J188" s="213">
        <f>ROUND(I188*H188,2)</f>
        <v>0</v>
      </c>
      <c r="K188" s="210" t="s">
        <v>123</v>
      </c>
      <c r="L188" s="214"/>
      <c r="M188" s="382" t="s">
        <v>1</v>
      </c>
      <c r="N188" s="215" t="s">
        <v>37</v>
      </c>
      <c r="O188" s="177">
        <v>0</v>
      </c>
      <c r="P188" s="177">
        <f>O188*H188</f>
        <v>0</v>
      </c>
      <c r="Q188" s="177">
        <v>8.1000000000000003E-2</v>
      </c>
      <c r="R188" s="177">
        <f>Q188*H188</f>
        <v>38.123460000000001</v>
      </c>
      <c r="S188" s="177">
        <v>0</v>
      </c>
      <c r="T188" s="178">
        <f>S188*H188</f>
        <v>0</v>
      </c>
      <c r="U188" s="261"/>
      <c r="V188" s="261"/>
      <c r="W188" s="261"/>
      <c r="X188" s="261"/>
      <c r="Y188" s="261"/>
      <c r="Z188" s="261"/>
      <c r="AA188" s="261"/>
      <c r="AB188" s="261"/>
      <c r="AC188" s="261"/>
      <c r="AD188" s="261"/>
      <c r="AE188" s="261"/>
      <c r="AR188" s="179" t="s">
        <v>148</v>
      </c>
      <c r="AT188" s="179" t="s">
        <v>180</v>
      </c>
      <c r="AU188" s="179" t="s">
        <v>80</v>
      </c>
      <c r="AY188" s="16" t="s">
        <v>120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6" t="s">
        <v>80</v>
      </c>
      <c r="BK188" s="180">
        <f>ROUND(I188*H188,2)</f>
        <v>0</v>
      </c>
      <c r="BL188" s="16" t="s">
        <v>124</v>
      </c>
      <c r="BM188" s="179" t="s">
        <v>295</v>
      </c>
    </row>
    <row r="189" spans="1:65" s="13" customFormat="1" x14ac:dyDescent="0.2">
      <c r="B189" s="190"/>
      <c r="C189" s="191"/>
      <c r="D189" s="183" t="s">
        <v>125</v>
      </c>
      <c r="E189" s="191"/>
      <c r="F189" s="193" t="s">
        <v>652</v>
      </c>
      <c r="G189" s="191"/>
      <c r="H189" s="194">
        <v>470.66</v>
      </c>
      <c r="I189" s="370"/>
      <c r="J189" s="191"/>
      <c r="K189" s="191"/>
      <c r="L189" s="195"/>
      <c r="M189" s="379"/>
      <c r="N189" s="196"/>
      <c r="O189" s="196"/>
      <c r="P189" s="196"/>
      <c r="Q189" s="196"/>
      <c r="R189" s="196"/>
      <c r="S189" s="196"/>
      <c r="T189" s="197"/>
      <c r="AT189" s="198" t="s">
        <v>125</v>
      </c>
      <c r="AU189" s="198" t="s">
        <v>80</v>
      </c>
      <c r="AV189" s="13" t="s">
        <v>82</v>
      </c>
      <c r="AW189" s="13" t="s">
        <v>4</v>
      </c>
      <c r="AX189" s="13" t="s">
        <v>80</v>
      </c>
      <c r="AY189" s="198" t="s">
        <v>120</v>
      </c>
    </row>
    <row r="190" spans="1:65" s="2" customFormat="1" ht="16.5" customHeight="1" x14ac:dyDescent="0.2">
      <c r="A190" s="261"/>
      <c r="B190" s="31"/>
      <c r="C190" s="208">
        <v>33</v>
      </c>
      <c r="D190" s="208" t="s">
        <v>180</v>
      </c>
      <c r="E190" s="209" t="s">
        <v>296</v>
      </c>
      <c r="F190" s="210" t="s">
        <v>297</v>
      </c>
      <c r="G190" s="211" t="s">
        <v>163</v>
      </c>
      <c r="H190" s="212">
        <v>159.58000000000001</v>
      </c>
      <c r="I190" s="375">
        <v>0</v>
      </c>
      <c r="J190" s="213">
        <f>ROUND(I190*H190,2)</f>
        <v>0</v>
      </c>
      <c r="K190" s="210" t="s">
        <v>123</v>
      </c>
      <c r="L190" s="214"/>
      <c r="M190" s="382" t="s">
        <v>1</v>
      </c>
      <c r="N190" s="215" t="s">
        <v>37</v>
      </c>
      <c r="O190" s="177">
        <v>0</v>
      </c>
      <c r="P190" s="177">
        <f>O190*H190</f>
        <v>0</v>
      </c>
      <c r="Q190" s="177">
        <v>4.8300000000000003E-2</v>
      </c>
      <c r="R190" s="177">
        <f>Q190*H190</f>
        <v>7.7077140000000011</v>
      </c>
      <c r="S190" s="177">
        <v>0</v>
      </c>
      <c r="T190" s="178">
        <f>S190*H190</f>
        <v>0</v>
      </c>
      <c r="U190" s="261"/>
      <c r="V190" s="261"/>
      <c r="W190" s="261"/>
      <c r="X190" s="261"/>
      <c r="Y190" s="261"/>
      <c r="Z190" s="261"/>
      <c r="AA190" s="261"/>
      <c r="AB190" s="261"/>
      <c r="AC190" s="261"/>
      <c r="AD190" s="261"/>
      <c r="AE190" s="261"/>
      <c r="AR190" s="179" t="s">
        <v>148</v>
      </c>
      <c r="AT190" s="179" t="s">
        <v>180</v>
      </c>
      <c r="AU190" s="179" t="s">
        <v>80</v>
      </c>
      <c r="AY190" s="16" t="s">
        <v>120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6" t="s">
        <v>80</v>
      </c>
      <c r="BK190" s="180">
        <f>ROUND(I190*H190,2)</f>
        <v>0</v>
      </c>
      <c r="BL190" s="16" t="s">
        <v>124</v>
      </c>
      <c r="BM190" s="179" t="s">
        <v>298</v>
      </c>
    </row>
    <row r="191" spans="1:65" s="13" customFormat="1" x14ac:dyDescent="0.2">
      <c r="B191" s="190"/>
      <c r="C191" s="191"/>
      <c r="D191" s="183" t="s">
        <v>125</v>
      </c>
      <c r="E191" s="191"/>
      <c r="F191" s="193" t="s">
        <v>653</v>
      </c>
      <c r="G191" s="191"/>
      <c r="H191" s="194">
        <v>159.58000000000001</v>
      </c>
      <c r="I191" s="370"/>
      <c r="J191" s="191"/>
      <c r="K191" s="191"/>
      <c r="L191" s="195"/>
      <c r="M191" s="379"/>
      <c r="N191" s="196"/>
      <c r="O191" s="196"/>
      <c r="P191" s="196"/>
      <c r="Q191" s="196"/>
      <c r="R191" s="196"/>
      <c r="S191" s="196"/>
      <c r="T191" s="197"/>
      <c r="AT191" s="198" t="s">
        <v>125</v>
      </c>
      <c r="AU191" s="198" t="s">
        <v>80</v>
      </c>
      <c r="AV191" s="13" t="s">
        <v>82</v>
      </c>
      <c r="AW191" s="13" t="s">
        <v>4</v>
      </c>
      <c r="AX191" s="13" t="s">
        <v>80</v>
      </c>
      <c r="AY191" s="198" t="s">
        <v>120</v>
      </c>
    </row>
    <row r="192" spans="1:65" s="2" customFormat="1" ht="16.5" customHeight="1" x14ac:dyDescent="0.2">
      <c r="A192" s="261"/>
      <c r="B192" s="31"/>
      <c r="C192" s="208">
        <v>34</v>
      </c>
      <c r="D192" s="208" t="s">
        <v>180</v>
      </c>
      <c r="E192" s="209" t="s">
        <v>299</v>
      </c>
      <c r="F192" s="210" t="s">
        <v>300</v>
      </c>
      <c r="G192" s="211" t="s">
        <v>163</v>
      </c>
      <c r="H192" s="212">
        <v>13</v>
      </c>
      <c r="I192" s="375">
        <v>0</v>
      </c>
      <c r="J192" s="213">
        <f>ROUND(I192*H192,2)</f>
        <v>0</v>
      </c>
      <c r="K192" s="210" t="s">
        <v>123</v>
      </c>
      <c r="L192" s="214"/>
      <c r="M192" s="382" t="s">
        <v>1</v>
      </c>
      <c r="N192" s="215" t="s">
        <v>37</v>
      </c>
      <c r="O192" s="177">
        <v>0</v>
      </c>
      <c r="P192" s="177">
        <f>O192*H192</f>
        <v>0</v>
      </c>
      <c r="Q192" s="177">
        <v>6.4000000000000001E-2</v>
      </c>
      <c r="R192" s="177">
        <f>Q192*H192</f>
        <v>0.83200000000000007</v>
      </c>
      <c r="S192" s="177">
        <v>0</v>
      </c>
      <c r="T192" s="178">
        <f>S192*H192</f>
        <v>0</v>
      </c>
      <c r="U192" s="261"/>
      <c r="V192" s="261"/>
      <c r="W192" s="261"/>
      <c r="X192" s="261"/>
      <c r="Y192" s="261"/>
      <c r="Z192" s="261"/>
      <c r="AA192" s="261"/>
      <c r="AB192" s="261"/>
      <c r="AC192" s="261"/>
      <c r="AD192" s="261"/>
      <c r="AE192" s="261"/>
      <c r="AR192" s="179" t="s">
        <v>148</v>
      </c>
      <c r="AT192" s="179" t="s">
        <v>180</v>
      </c>
      <c r="AU192" s="179" t="s">
        <v>80</v>
      </c>
      <c r="AY192" s="16" t="s">
        <v>120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6" t="s">
        <v>80</v>
      </c>
      <c r="BK192" s="180">
        <f>ROUND(I192*H192,2)</f>
        <v>0</v>
      </c>
      <c r="BL192" s="16" t="s">
        <v>124</v>
      </c>
      <c r="BM192" s="179" t="s">
        <v>301</v>
      </c>
    </row>
    <row r="193" spans="1:65" s="2" customFormat="1" ht="24" customHeight="1" x14ac:dyDescent="0.2">
      <c r="A193" s="30"/>
      <c r="B193" s="31"/>
      <c r="C193" s="170">
        <v>35</v>
      </c>
      <c r="D193" s="170" t="s">
        <v>121</v>
      </c>
      <c r="E193" s="171" t="s">
        <v>343</v>
      </c>
      <c r="F193" s="172" t="s">
        <v>344</v>
      </c>
      <c r="G193" s="173" t="s">
        <v>163</v>
      </c>
      <c r="H193" s="174">
        <v>274</v>
      </c>
      <c r="I193" s="374">
        <v>0</v>
      </c>
      <c r="J193" s="175">
        <f>ROUND(I193*H193,2)</f>
        <v>0</v>
      </c>
      <c r="K193" s="172" t="s">
        <v>123</v>
      </c>
      <c r="L193" s="35"/>
      <c r="M193" s="381" t="s">
        <v>1</v>
      </c>
      <c r="N193" s="176" t="s">
        <v>37</v>
      </c>
      <c r="O193" s="177">
        <v>0.20799999999999999</v>
      </c>
      <c r="P193" s="177">
        <f>O193*H193</f>
        <v>56.991999999999997</v>
      </c>
      <c r="Q193" s="177">
        <v>1.0000000000000001E-5</v>
      </c>
      <c r="R193" s="177">
        <f>Q193*H193</f>
        <v>2.7400000000000002E-3</v>
      </c>
      <c r="S193" s="177">
        <v>0</v>
      </c>
      <c r="T193" s="178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9" t="s">
        <v>124</v>
      </c>
      <c r="AT193" s="179" t="s">
        <v>121</v>
      </c>
      <c r="AU193" s="179" t="s">
        <v>80</v>
      </c>
      <c r="AY193" s="16" t="s">
        <v>120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6" t="s">
        <v>80</v>
      </c>
      <c r="BK193" s="180">
        <f>ROUND(I193*H193,2)</f>
        <v>0</v>
      </c>
      <c r="BL193" s="16" t="s">
        <v>124</v>
      </c>
      <c r="BM193" s="179" t="s">
        <v>345</v>
      </c>
    </row>
    <row r="194" spans="1:65" s="12" customFormat="1" x14ac:dyDescent="0.2">
      <c r="B194" s="181"/>
      <c r="C194" s="182"/>
      <c r="D194" s="183" t="s">
        <v>125</v>
      </c>
      <c r="E194" s="184" t="s">
        <v>1</v>
      </c>
      <c r="F194" s="185" t="s">
        <v>648</v>
      </c>
      <c r="G194" s="182"/>
      <c r="H194" s="184" t="s">
        <v>1</v>
      </c>
      <c r="I194" s="369"/>
      <c r="J194" s="182"/>
      <c r="K194" s="182"/>
      <c r="L194" s="186"/>
      <c r="M194" s="378"/>
      <c r="N194" s="187"/>
      <c r="O194" s="187"/>
      <c r="P194" s="187"/>
      <c r="Q194" s="187"/>
      <c r="R194" s="187"/>
      <c r="S194" s="187"/>
      <c r="T194" s="188"/>
      <c r="AT194" s="189" t="s">
        <v>125</v>
      </c>
      <c r="AU194" s="189" t="s">
        <v>80</v>
      </c>
      <c r="AV194" s="12" t="s">
        <v>80</v>
      </c>
      <c r="AW194" s="12" t="s">
        <v>28</v>
      </c>
      <c r="AX194" s="12" t="s">
        <v>72</v>
      </c>
      <c r="AY194" s="189" t="s">
        <v>120</v>
      </c>
    </row>
    <row r="195" spans="1:65" s="13" customFormat="1" x14ac:dyDescent="0.2">
      <c r="B195" s="190"/>
      <c r="C195" s="191"/>
      <c r="D195" s="183" t="s">
        <v>125</v>
      </c>
      <c r="E195" s="192" t="s">
        <v>1</v>
      </c>
      <c r="F195" s="193">
        <v>262</v>
      </c>
      <c r="G195" s="191"/>
      <c r="H195" s="194">
        <v>262</v>
      </c>
      <c r="I195" s="370"/>
      <c r="J195" s="191"/>
      <c r="K195" s="191"/>
      <c r="L195" s="195"/>
      <c r="M195" s="379"/>
      <c r="N195" s="196"/>
      <c r="O195" s="196"/>
      <c r="P195" s="196"/>
      <c r="Q195" s="196"/>
      <c r="R195" s="196"/>
      <c r="S195" s="196"/>
      <c r="T195" s="197"/>
      <c r="AT195" s="198" t="s">
        <v>125</v>
      </c>
      <c r="AU195" s="198" t="s">
        <v>80</v>
      </c>
      <c r="AV195" s="13" t="s">
        <v>82</v>
      </c>
      <c r="AW195" s="13" t="s">
        <v>28</v>
      </c>
      <c r="AX195" s="13" t="s">
        <v>72</v>
      </c>
      <c r="AY195" s="198" t="s">
        <v>120</v>
      </c>
    </row>
    <row r="196" spans="1:65" s="12" customFormat="1" x14ac:dyDescent="0.2">
      <c r="B196" s="181"/>
      <c r="C196" s="182"/>
      <c r="D196" s="183" t="s">
        <v>125</v>
      </c>
      <c r="E196" s="184" t="s">
        <v>1</v>
      </c>
      <c r="F196" s="185" t="s">
        <v>649</v>
      </c>
      <c r="G196" s="182"/>
      <c r="H196" s="184" t="s">
        <v>1</v>
      </c>
      <c r="I196" s="369"/>
      <c r="J196" s="182"/>
      <c r="K196" s="182"/>
      <c r="L196" s="186"/>
      <c r="M196" s="378"/>
      <c r="N196" s="187"/>
      <c r="O196" s="187"/>
      <c r="P196" s="187"/>
      <c r="Q196" s="187"/>
      <c r="R196" s="187"/>
      <c r="S196" s="187"/>
      <c r="T196" s="188"/>
      <c r="AT196" s="189" t="s">
        <v>125</v>
      </c>
      <c r="AU196" s="189" t="s">
        <v>80</v>
      </c>
      <c r="AV196" s="12" t="s">
        <v>80</v>
      </c>
      <c r="AW196" s="12" t="s">
        <v>28</v>
      </c>
      <c r="AX196" s="12" t="s">
        <v>72</v>
      </c>
      <c r="AY196" s="189" t="s">
        <v>120</v>
      </c>
    </row>
    <row r="197" spans="1:65" s="13" customFormat="1" x14ac:dyDescent="0.2">
      <c r="B197" s="190"/>
      <c r="C197" s="191"/>
      <c r="D197" s="183" t="s">
        <v>125</v>
      </c>
      <c r="E197" s="192" t="s">
        <v>1</v>
      </c>
      <c r="F197" s="193">
        <v>12</v>
      </c>
      <c r="G197" s="191"/>
      <c r="H197" s="194">
        <v>12</v>
      </c>
      <c r="I197" s="370"/>
      <c r="J197" s="191"/>
      <c r="K197" s="191"/>
      <c r="L197" s="195"/>
      <c r="M197" s="379"/>
      <c r="N197" s="196"/>
      <c r="O197" s="196"/>
      <c r="P197" s="196"/>
      <c r="Q197" s="196"/>
      <c r="R197" s="196"/>
      <c r="S197" s="196"/>
      <c r="T197" s="197"/>
      <c r="AT197" s="198" t="s">
        <v>125</v>
      </c>
      <c r="AU197" s="198" t="s">
        <v>80</v>
      </c>
      <c r="AV197" s="13" t="s">
        <v>82</v>
      </c>
      <c r="AW197" s="13" t="s">
        <v>28</v>
      </c>
      <c r="AX197" s="13" t="s">
        <v>72</v>
      </c>
      <c r="AY197" s="198" t="s">
        <v>120</v>
      </c>
    </row>
    <row r="198" spans="1:65" s="14" customFormat="1" x14ac:dyDescent="0.2">
      <c r="B198" s="199"/>
      <c r="C198" s="200"/>
      <c r="D198" s="183" t="s">
        <v>125</v>
      </c>
      <c r="E198" s="201" t="s">
        <v>1</v>
      </c>
      <c r="F198" s="202" t="s">
        <v>131</v>
      </c>
      <c r="G198" s="200"/>
      <c r="H198" s="203">
        <v>274</v>
      </c>
      <c r="I198" s="371"/>
      <c r="J198" s="200"/>
      <c r="K198" s="200"/>
      <c r="L198" s="204"/>
      <c r="M198" s="380"/>
      <c r="N198" s="205"/>
      <c r="O198" s="205"/>
      <c r="P198" s="205"/>
      <c r="Q198" s="205"/>
      <c r="R198" s="205"/>
      <c r="S198" s="205"/>
      <c r="T198" s="206"/>
      <c r="AT198" s="207" t="s">
        <v>125</v>
      </c>
      <c r="AU198" s="207" t="s">
        <v>80</v>
      </c>
      <c r="AV198" s="14" t="s">
        <v>124</v>
      </c>
      <c r="AW198" s="14" t="s">
        <v>28</v>
      </c>
      <c r="AX198" s="14" t="s">
        <v>80</v>
      </c>
      <c r="AY198" s="207" t="s">
        <v>120</v>
      </c>
    </row>
    <row r="199" spans="1:65" s="2" customFormat="1" ht="24" customHeight="1" x14ac:dyDescent="0.2">
      <c r="A199" s="30"/>
      <c r="B199" s="31"/>
      <c r="C199" s="170">
        <v>36</v>
      </c>
      <c r="D199" s="170" t="s">
        <v>121</v>
      </c>
      <c r="E199" s="171" t="s">
        <v>346</v>
      </c>
      <c r="F199" s="172" t="s">
        <v>347</v>
      </c>
      <c r="G199" s="173" t="s">
        <v>163</v>
      </c>
      <c r="H199" s="174">
        <v>274</v>
      </c>
      <c r="I199" s="374">
        <v>0</v>
      </c>
      <c r="J199" s="175">
        <f>ROUND(I199*H199,2)</f>
        <v>0</v>
      </c>
      <c r="K199" s="172" t="s">
        <v>123</v>
      </c>
      <c r="L199" s="35"/>
      <c r="M199" s="381" t="s">
        <v>1</v>
      </c>
      <c r="N199" s="176" t="s">
        <v>37</v>
      </c>
      <c r="O199" s="177">
        <v>0.21</v>
      </c>
      <c r="P199" s="177">
        <f>O199*H199</f>
        <v>57.54</v>
      </c>
      <c r="Q199" s="177">
        <v>9.0000000000000006E-5</v>
      </c>
      <c r="R199" s="177">
        <f>Q199*H199</f>
        <v>2.4660000000000001E-2</v>
      </c>
      <c r="S199" s="177">
        <v>0</v>
      </c>
      <c r="T199" s="178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9" t="s">
        <v>124</v>
      </c>
      <c r="AT199" s="179" t="s">
        <v>121</v>
      </c>
      <c r="AU199" s="179" t="s">
        <v>80</v>
      </c>
      <c r="AY199" s="16" t="s">
        <v>120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6" t="s">
        <v>80</v>
      </c>
      <c r="BK199" s="180">
        <f>ROUND(I199*H199,2)</f>
        <v>0</v>
      </c>
      <c r="BL199" s="16" t="s">
        <v>124</v>
      </c>
      <c r="BM199" s="179" t="s">
        <v>348</v>
      </c>
    </row>
    <row r="200" spans="1:65" s="2" customFormat="1" ht="17.25" customHeight="1" x14ac:dyDescent="0.2">
      <c r="A200" s="261"/>
      <c r="B200" s="31"/>
      <c r="C200" s="170">
        <v>37</v>
      </c>
      <c r="D200" s="170" t="s">
        <v>121</v>
      </c>
      <c r="E200" s="171" t="s">
        <v>519</v>
      </c>
      <c r="F200" s="172" t="s">
        <v>518</v>
      </c>
      <c r="G200" s="173" t="s">
        <v>122</v>
      </c>
      <c r="H200" s="174">
        <v>1815</v>
      </c>
      <c r="I200" s="374">
        <v>0</v>
      </c>
      <c r="J200" s="175">
        <f>ROUND(I200*H200,2)</f>
        <v>0</v>
      </c>
      <c r="K200" s="172" t="s">
        <v>123</v>
      </c>
      <c r="L200" s="35"/>
      <c r="M200" s="381" t="s">
        <v>1</v>
      </c>
      <c r="N200" s="176" t="s">
        <v>37</v>
      </c>
      <c r="O200" s="177">
        <v>0.08</v>
      </c>
      <c r="P200" s="177">
        <f>O200*H200</f>
        <v>145.20000000000002</v>
      </c>
      <c r="Q200" s="177">
        <v>6.8999999999999997E-4</v>
      </c>
      <c r="R200" s="177">
        <f>Q200*H200</f>
        <v>1.2523499999999999</v>
      </c>
      <c r="S200" s="177">
        <v>0</v>
      </c>
      <c r="T200" s="178">
        <f>S200*H200</f>
        <v>0</v>
      </c>
      <c r="U200" s="261"/>
      <c r="V200" s="261"/>
      <c r="W200" s="261"/>
      <c r="X200" s="261"/>
      <c r="Y200" s="261"/>
      <c r="Z200" s="261"/>
      <c r="AA200" s="261"/>
      <c r="AB200" s="261"/>
      <c r="AC200" s="261"/>
      <c r="AD200" s="261"/>
      <c r="AE200" s="261"/>
      <c r="AR200" s="179" t="s">
        <v>124</v>
      </c>
      <c r="AT200" s="179" t="s">
        <v>121</v>
      </c>
      <c r="AU200" s="179" t="s">
        <v>80</v>
      </c>
      <c r="AY200" s="16" t="s">
        <v>120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6" t="s">
        <v>80</v>
      </c>
      <c r="BK200" s="180">
        <f>ROUND(I200*H200,2)</f>
        <v>0</v>
      </c>
      <c r="BL200" s="16" t="s">
        <v>124</v>
      </c>
      <c r="BM200" s="179" t="s">
        <v>292</v>
      </c>
    </row>
    <row r="201" spans="1:65" s="13" customFormat="1" x14ac:dyDescent="0.2">
      <c r="B201" s="190"/>
      <c r="C201" s="191"/>
      <c r="D201" s="183" t="s">
        <v>125</v>
      </c>
      <c r="E201" s="192" t="s">
        <v>1</v>
      </c>
      <c r="F201" s="193" t="s">
        <v>704</v>
      </c>
      <c r="G201" s="191"/>
      <c r="H201" s="194">
        <v>1815</v>
      </c>
      <c r="I201" s="370"/>
      <c r="J201" s="191"/>
      <c r="K201" s="191"/>
      <c r="L201" s="195"/>
      <c r="M201" s="379"/>
      <c r="N201" s="196"/>
      <c r="O201" s="196"/>
      <c r="P201" s="196"/>
      <c r="Q201" s="196"/>
      <c r="R201" s="196"/>
      <c r="S201" s="196"/>
      <c r="T201" s="197"/>
      <c r="AT201" s="198" t="s">
        <v>125</v>
      </c>
      <c r="AU201" s="198" t="s">
        <v>80</v>
      </c>
      <c r="AV201" s="13" t="s">
        <v>82</v>
      </c>
      <c r="AW201" s="13" t="s">
        <v>28</v>
      </c>
      <c r="AX201" s="13" t="s">
        <v>72</v>
      </c>
      <c r="AY201" s="198" t="s">
        <v>120</v>
      </c>
    </row>
    <row r="202" spans="1:65" s="11" customFormat="1" ht="25.9" customHeight="1" x14ac:dyDescent="0.2">
      <c r="B202" s="158"/>
      <c r="C202" s="159"/>
      <c r="D202" s="160" t="s">
        <v>71</v>
      </c>
      <c r="E202" s="161" t="s">
        <v>309</v>
      </c>
      <c r="F202" s="161" t="s">
        <v>310</v>
      </c>
      <c r="G202" s="159"/>
      <c r="H202" s="159"/>
      <c r="I202" s="372"/>
      <c r="J202" s="162">
        <f>BK202</f>
        <v>0</v>
      </c>
      <c r="K202" s="159"/>
      <c r="L202" s="163"/>
      <c r="M202" s="377"/>
      <c r="N202" s="164"/>
      <c r="O202" s="164"/>
      <c r="P202" s="165">
        <f>P203</f>
        <v>17.745947999999999</v>
      </c>
      <c r="Q202" s="164"/>
      <c r="R202" s="165">
        <f>R203</f>
        <v>0</v>
      </c>
      <c r="S202" s="164"/>
      <c r="T202" s="166">
        <f>T203</f>
        <v>0</v>
      </c>
      <c r="AR202" s="167" t="s">
        <v>80</v>
      </c>
      <c r="AT202" s="168" t="s">
        <v>71</v>
      </c>
      <c r="AU202" s="168" t="s">
        <v>72</v>
      </c>
      <c r="AY202" s="167" t="s">
        <v>120</v>
      </c>
      <c r="BK202" s="169">
        <f>BK203</f>
        <v>0</v>
      </c>
    </row>
    <row r="203" spans="1:65" s="2" customFormat="1" ht="24" customHeight="1" x14ac:dyDescent="0.2">
      <c r="A203" s="30"/>
      <c r="B203" s="31"/>
      <c r="C203" s="170">
        <v>38</v>
      </c>
      <c r="D203" s="170" t="s">
        <v>121</v>
      </c>
      <c r="E203" s="171" t="s">
        <v>349</v>
      </c>
      <c r="F203" s="172" t="s">
        <v>350</v>
      </c>
      <c r="G203" s="173" t="s">
        <v>183</v>
      </c>
      <c r="H203" s="174">
        <v>268.87799999999999</v>
      </c>
      <c r="I203" s="374">
        <v>0</v>
      </c>
      <c r="J203" s="175">
        <f>ROUND(I203*H203,2)</f>
        <v>0</v>
      </c>
      <c r="K203" s="172" t="s">
        <v>123</v>
      </c>
      <c r="L203" s="35"/>
      <c r="M203" s="383" t="s">
        <v>1</v>
      </c>
      <c r="N203" s="219" t="s">
        <v>37</v>
      </c>
      <c r="O203" s="220">
        <v>6.6000000000000003E-2</v>
      </c>
      <c r="P203" s="220">
        <f>O203*H203</f>
        <v>17.745947999999999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9" t="s">
        <v>124</v>
      </c>
      <c r="AT203" s="179" t="s">
        <v>121</v>
      </c>
      <c r="AU203" s="179" t="s">
        <v>80</v>
      </c>
      <c r="AY203" s="16" t="s">
        <v>120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6" t="s">
        <v>80</v>
      </c>
      <c r="BK203" s="180">
        <f>ROUND(I203*H203,2)</f>
        <v>0</v>
      </c>
      <c r="BL203" s="16" t="s">
        <v>124</v>
      </c>
      <c r="BM203" s="179" t="s">
        <v>351</v>
      </c>
    </row>
    <row r="204" spans="1:65" s="2" customFormat="1" ht="6.95" customHeight="1" x14ac:dyDescent="0.2">
      <c r="A204" s="30"/>
      <c r="B204" s="50"/>
      <c r="C204" s="51"/>
      <c r="D204" s="51"/>
      <c r="E204" s="51"/>
      <c r="F204" s="51"/>
      <c r="G204" s="51"/>
      <c r="H204" s="51"/>
      <c r="I204" s="373"/>
      <c r="J204" s="51"/>
      <c r="K204" s="51"/>
      <c r="L204" s="35"/>
      <c r="M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</row>
  </sheetData>
  <sheetProtection password="CA23" sheet="1" objects="1" scenarios="1"/>
  <autoFilter ref="C120:K203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BN19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20.5" style="1" customWidth="1"/>
    <col min="13" max="20" width="20.5" style="1" hidden="1" customWidth="1"/>
    <col min="21" max="21" width="20.5" style="1" customWidth="1"/>
    <col min="22" max="22" width="19" style="1" customWidth="1"/>
    <col min="23" max="23" width="14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0" max="42" width="13.33203125" customWidth="1"/>
    <col min="43" max="43" width="13.33203125" hidden="1" customWidth="1"/>
    <col min="44" max="65" width="13.33203125" style="1" hidden="1" customWidth="1"/>
    <col min="66" max="66" width="13.33203125" hidden="1" customWidth="1"/>
    <col min="67" max="67" width="13.33203125" customWidth="1"/>
  </cols>
  <sheetData>
    <row r="1" spans="1:56" x14ac:dyDescent="0.2">
      <c r="A1" s="21"/>
    </row>
    <row r="2" spans="1:5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84</v>
      </c>
      <c r="AZ2" s="217" t="s">
        <v>214</v>
      </c>
      <c r="BA2" s="217" t="s">
        <v>214</v>
      </c>
      <c r="BB2" s="217" t="s">
        <v>122</v>
      </c>
      <c r="BC2" s="217" t="s">
        <v>215</v>
      </c>
      <c r="BD2" s="217" t="s">
        <v>82</v>
      </c>
    </row>
    <row r="3" spans="1:5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  <c r="AZ3" s="217" t="s">
        <v>216</v>
      </c>
      <c r="BA3" s="217" t="s">
        <v>216</v>
      </c>
      <c r="BB3" s="217" t="s">
        <v>122</v>
      </c>
      <c r="BC3" s="217" t="s">
        <v>217</v>
      </c>
      <c r="BD3" s="217" t="s">
        <v>82</v>
      </c>
    </row>
    <row r="4" spans="1:5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  <c r="AZ4" s="217" t="s">
        <v>218</v>
      </c>
      <c r="BA4" s="217" t="s">
        <v>218</v>
      </c>
      <c r="BB4" s="217" t="s">
        <v>1</v>
      </c>
      <c r="BC4" s="217" t="s">
        <v>219</v>
      </c>
      <c r="BD4" s="217" t="s">
        <v>82</v>
      </c>
    </row>
    <row r="5" spans="1:56" s="1" customFormat="1" ht="6.95" customHeight="1" x14ac:dyDescent="0.2">
      <c r="B5" s="19"/>
      <c r="L5" s="19"/>
    </row>
    <row r="6" spans="1:56" s="1" customFormat="1" ht="12" customHeight="1" x14ac:dyDescent="0.2">
      <c r="B6" s="19"/>
      <c r="D6" s="106" t="s">
        <v>14</v>
      </c>
      <c r="L6" s="19"/>
    </row>
    <row r="7" spans="1:5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5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2" customFormat="1" ht="16.5" customHeight="1" x14ac:dyDescent="0.2">
      <c r="A9" s="30"/>
      <c r="B9" s="35"/>
      <c r="C9" s="30"/>
      <c r="D9" s="30"/>
      <c r="E9" s="366" t="s">
        <v>720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2" customFormat="1" ht="18" customHeight="1" x14ac:dyDescent="0.2">
      <c r="A15" s="30"/>
      <c r="B15" s="35"/>
      <c r="C15" s="30"/>
      <c r="D15" s="30"/>
      <c r="E15" s="107" t="s">
        <v>449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ROUND(J120,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ROUND((SUM(BE120:BE190)),  2)</f>
        <v>0</v>
      </c>
      <c r="G33" s="30"/>
      <c r="H33" s="30"/>
      <c r="I33" s="118">
        <v>0.21</v>
      </c>
      <c r="J33" s="117">
        <f>ROUND(((SUM(BE120:BE190))*I33),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ROUND((SUM(BF120:BF190)),  2)</f>
        <v>0</v>
      </c>
      <c r="G34" s="30"/>
      <c r="H34" s="30"/>
      <c r="I34" s="118">
        <v>0.15</v>
      </c>
      <c r="J34" s="117">
        <f>ROUND(((SUM(BF120:BF190))*I34),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ROUND((SUM(BG120:BG190)),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ROUND((SUM(BH120:BH190)),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ROUND((SUM(BI120:BI190)),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102.1 - SO 102.1 - Chodník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>Statutární město Ostrava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J120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220</v>
      </c>
      <c r="E98" s="144"/>
      <c r="F98" s="144"/>
      <c r="G98" s="144"/>
      <c r="H98" s="144"/>
      <c r="I98" s="144"/>
      <c r="J98" s="145">
        <f>J161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104</v>
      </c>
      <c r="E99" s="144"/>
      <c r="F99" s="144"/>
      <c r="G99" s="144"/>
      <c r="H99" s="144"/>
      <c r="I99" s="144"/>
      <c r="J99" s="145">
        <f>J174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222</v>
      </c>
      <c r="E100" s="144"/>
      <c r="F100" s="144"/>
      <c r="G100" s="144"/>
      <c r="H100" s="144"/>
      <c r="I100" s="144"/>
      <c r="J100" s="145">
        <f>J189</f>
        <v>0</v>
      </c>
      <c r="K100" s="142"/>
      <c r="L100" s="146"/>
    </row>
    <row r="101" spans="1:31" s="2" customFormat="1" ht="21.75" customHeight="1" x14ac:dyDescent="0.2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 x14ac:dyDescent="0.2">
      <c r="A102" s="30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 x14ac:dyDescent="0.2">
      <c r="A106" s="30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 x14ac:dyDescent="0.2">
      <c r="A107" s="30"/>
      <c r="B107" s="31"/>
      <c r="C107" s="22" t="s">
        <v>106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 x14ac:dyDescent="0.2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 x14ac:dyDescent="0.2">
      <c r="A109" s="30"/>
      <c r="B109" s="31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 x14ac:dyDescent="0.2">
      <c r="A110" s="30"/>
      <c r="B110" s="31"/>
      <c r="C110" s="32"/>
      <c r="D110" s="32"/>
      <c r="E110" s="361" t="str">
        <f>E7</f>
        <v>Rekonstrukce ul. Alejnikovova, Ostrava - Zábřeh</v>
      </c>
      <c r="F110" s="362"/>
      <c r="G110" s="362"/>
      <c r="H110" s="36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7" t="s">
        <v>96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 x14ac:dyDescent="0.2">
      <c r="A112" s="30"/>
      <c r="B112" s="31"/>
      <c r="C112" s="32"/>
      <c r="D112" s="32"/>
      <c r="E112" s="358" t="str">
        <f>E9</f>
        <v>102.1 - SO 102.1 - Chodník</v>
      </c>
      <c r="F112" s="363"/>
      <c r="G112" s="363"/>
      <c r="H112" s="363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7" t="s">
        <v>18</v>
      </c>
      <c r="D114" s="32"/>
      <c r="E114" s="32"/>
      <c r="F114" s="25" t="str">
        <f>F12</f>
        <v xml:space="preserve"> </v>
      </c>
      <c r="G114" s="32"/>
      <c r="H114" s="32"/>
      <c r="I114" s="27" t="s">
        <v>20</v>
      </c>
      <c r="J114" s="62">
        <f>IF(J12="","",J12)</f>
        <v>44105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 x14ac:dyDescent="0.2">
      <c r="A116" s="30"/>
      <c r="B116" s="31"/>
      <c r="C116" s="27" t="s">
        <v>21</v>
      </c>
      <c r="D116" s="32"/>
      <c r="E116" s="32"/>
      <c r="F116" s="25" t="str">
        <f>E15</f>
        <v>Statutární město Ostrava</v>
      </c>
      <c r="G116" s="32"/>
      <c r="H116" s="32"/>
      <c r="I116" s="27" t="s">
        <v>26</v>
      </c>
      <c r="J116" s="28" t="str">
        <f>E21</f>
        <v>Ing. David Klimša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 x14ac:dyDescent="0.2">
      <c r="A117" s="30"/>
      <c r="B117" s="31"/>
      <c r="C117" s="27" t="s">
        <v>24</v>
      </c>
      <c r="D117" s="32"/>
      <c r="E117" s="32"/>
      <c r="F117" s="25" t="str">
        <f>IF(E18="","",E18)</f>
        <v>dle výběrového řízení</v>
      </c>
      <c r="G117" s="32"/>
      <c r="H117" s="32"/>
      <c r="I117" s="27" t="s">
        <v>29</v>
      </c>
      <c r="J117" s="28" t="str">
        <f>E24</f>
        <v>Ing. David Klimša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 x14ac:dyDescent="0.2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30"/>
      <c r="B120" s="31"/>
      <c r="C120" s="78" t="s">
        <v>118</v>
      </c>
      <c r="D120" s="32"/>
      <c r="E120" s="32"/>
      <c r="F120" s="32"/>
      <c r="G120" s="32"/>
      <c r="H120" s="32"/>
      <c r="I120" s="32"/>
      <c r="J120" s="153">
        <f>BK120</f>
        <v>0</v>
      </c>
      <c r="K120" s="32"/>
      <c r="L120" s="35"/>
      <c r="M120" s="376"/>
      <c r="N120" s="154"/>
      <c r="O120" s="75"/>
      <c r="P120" s="155">
        <f>P121+P161+P174+P189</f>
        <v>427.45472000000001</v>
      </c>
      <c r="Q120" s="75"/>
      <c r="R120" s="155">
        <f>R121+R161+R174+R189</f>
        <v>108.34609</v>
      </c>
      <c r="S120" s="75"/>
      <c r="T120" s="156">
        <f>T121+T161+T174+T189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6" t="s">
        <v>71</v>
      </c>
      <c r="AU120" s="16" t="s">
        <v>102</v>
      </c>
      <c r="BK120" s="157">
        <f>BK121+BK161+BK174+BK189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80</v>
      </c>
      <c r="F121" s="161" t="s">
        <v>119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SUM(P122:P160)</f>
        <v>45.319299999999998</v>
      </c>
      <c r="Q121" s="164"/>
      <c r="R121" s="165">
        <f>SUM(R122:R160)</f>
        <v>0</v>
      </c>
      <c r="S121" s="164"/>
      <c r="T121" s="166">
        <f>SUM(T122:T160)</f>
        <v>0</v>
      </c>
      <c r="AR121" s="167" t="s">
        <v>80</v>
      </c>
      <c r="AT121" s="168" t="s">
        <v>71</v>
      </c>
      <c r="AU121" s="168" t="s">
        <v>72</v>
      </c>
      <c r="AY121" s="167" t="s">
        <v>120</v>
      </c>
      <c r="BK121" s="169">
        <f>SUM(BK122:BK160)</f>
        <v>0</v>
      </c>
    </row>
    <row r="122" spans="1:65" s="2" customFormat="1" ht="24" customHeight="1" x14ac:dyDescent="0.2">
      <c r="A122" s="261"/>
      <c r="B122" s="31"/>
      <c r="C122" s="170" t="s">
        <v>80</v>
      </c>
      <c r="D122" s="170" t="s">
        <v>121</v>
      </c>
      <c r="E122" s="171" t="s">
        <v>364</v>
      </c>
      <c r="F122" s="172" t="s">
        <v>365</v>
      </c>
      <c r="G122" s="173" t="s">
        <v>187</v>
      </c>
      <c r="H122" s="174">
        <v>42.3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9.7000000000000003E-2</v>
      </c>
      <c r="P122" s="177">
        <f>O122*H122</f>
        <v>4.1030999999999995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R122" s="179" t="s">
        <v>124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124</v>
      </c>
      <c r="BM122" s="179" t="s">
        <v>366</v>
      </c>
    </row>
    <row r="123" spans="1:65" s="2" customFormat="1" ht="29.25" x14ac:dyDescent="0.2">
      <c r="A123" s="261"/>
      <c r="B123" s="31"/>
      <c r="C123" s="259"/>
      <c r="D123" s="183" t="s">
        <v>213</v>
      </c>
      <c r="E123" s="259"/>
      <c r="F123" s="216" t="s">
        <v>711</v>
      </c>
      <c r="G123" s="259"/>
      <c r="H123" s="259"/>
      <c r="I123" s="384"/>
      <c r="J123" s="259"/>
      <c r="K123" s="259"/>
      <c r="L123" s="35"/>
      <c r="M123" s="385"/>
      <c r="N123" s="218"/>
      <c r="O123" s="67"/>
      <c r="P123" s="67"/>
      <c r="Q123" s="67"/>
      <c r="R123" s="67"/>
      <c r="S123" s="67"/>
      <c r="T123" s="68"/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T123" s="16" t="s">
        <v>213</v>
      </c>
      <c r="AU123" s="16" t="s">
        <v>80</v>
      </c>
    </row>
    <row r="124" spans="1:65" s="12" customFormat="1" x14ac:dyDescent="0.2">
      <c r="B124" s="181"/>
      <c r="C124" s="182"/>
      <c r="D124" s="183" t="s">
        <v>125</v>
      </c>
      <c r="E124" s="184" t="s">
        <v>1</v>
      </c>
      <c r="F124" s="185" t="s">
        <v>230</v>
      </c>
      <c r="G124" s="182"/>
      <c r="H124" s="184" t="s">
        <v>1</v>
      </c>
      <c r="I124" s="369"/>
      <c r="J124" s="182"/>
      <c r="K124" s="182"/>
      <c r="L124" s="186"/>
      <c r="M124" s="378"/>
      <c r="N124" s="187"/>
      <c r="O124" s="187"/>
      <c r="P124" s="187"/>
      <c r="Q124" s="187"/>
      <c r="R124" s="187"/>
      <c r="S124" s="187"/>
      <c r="T124" s="188"/>
      <c r="AT124" s="189" t="s">
        <v>125</v>
      </c>
      <c r="AU124" s="189" t="s">
        <v>80</v>
      </c>
      <c r="AV124" s="12" t="s">
        <v>80</v>
      </c>
      <c r="AW124" s="12" t="s">
        <v>28</v>
      </c>
      <c r="AX124" s="12" t="s">
        <v>72</v>
      </c>
      <c r="AY124" s="189" t="s">
        <v>120</v>
      </c>
    </row>
    <row r="125" spans="1:65" s="13" customFormat="1" x14ac:dyDescent="0.2">
      <c r="B125" s="190"/>
      <c r="C125" s="191"/>
      <c r="D125" s="183" t="s">
        <v>125</v>
      </c>
      <c r="E125" s="192" t="s">
        <v>1</v>
      </c>
      <c r="F125" s="193" t="s">
        <v>619</v>
      </c>
      <c r="G125" s="191"/>
      <c r="H125" s="194">
        <v>14.4</v>
      </c>
      <c r="I125" s="370"/>
      <c r="J125" s="191"/>
      <c r="K125" s="191"/>
      <c r="L125" s="195"/>
      <c r="M125" s="379"/>
      <c r="N125" s="196"/>
      <c r="O125" s="196"/>
      <c r="P125" s="196"/>
      <c r="Q125" s="196"/>
      <c r="R125" s="196"/>
      <c r="S125" s="196"/>
      <c r="T125" s="197"/>
      <c r="AT125" s="198" t="s">
        <v>125</v>
      </c>
      <c r="AU125" s="198" t="s">
        <v>80</v>
      </c>
      <c r="AV125" s="13" t="s">
        <v>82</v>
      </c>
      <c r="AW125" s="13" t="s">
        <v>28</v>
      </c>
      <c r="AX125" s="13" t="s">
        <v>72</v>
      </c>
      <c r="AY125" s="198" t="s">
        <v>120</v>
      </c>
    </row>
    <row r="126" spans="1:65" s="12" customFormat="1" x14ac:dyDescent="0.2">
      <c r="B126" s="181"/>
      <c r="C126" s="182"/>
      <c r="D126" s="183" t="s">
        <v>125</v>
      </c>
      <c r="E126" s="184" t="s">
        <v>1</v>
      </c>
      <c r="F126" s="185" t="s">
        <v>231</v>
      </c>
      <c r="G126" s="182"/>
      <c r="H126" s="184" t="s">
        <v>1</v>
      </c>
      <c r="I126" s="369"/>
      <c r="J126" s="182"/>
      <c r="K126" s="182"/>
      <c r="L126" s="186"/>
      <c r="M126" s="378"/>
      <c r="N126" s="187"/>
      <c r="O126" s="187"/>
      <c r="P126" s="187"/>
      <c r="Q126" s="187"/>
      <c r="R126" s="187"/>
      <c r="S126" s="187"/>
      <c r="T126" s="188"/>
      <c r="AT126" s="189" t="s">
        <v>125</v>
      </c>
      <c r="AU126" s="189" t="s">
        <v>80</v>
      </c>
      <c r="AV126" s="12" t="s">
        <v>80</v>
      </c>
      <c r="AW126" s="12" t="s">
        <v>28</v>
      </c>
      <c r="AX126" s="12" t="s">
        <v>72</v>
      </c>
      <c r="AY126" s="189" t="s">
        <v>120</v>
      </c>
    </row>
    <row r="127" spans="1:65" s="13" customFormat="1" x14ac:dyDescent="0.2">
      <c r="B127" s="190"/>
      <c r="C127" s="191"/>
      <c r="D127" s="183" t="s">
        <v>125</v>
      </c>
      <c r="E127" s="192" t="s">
        <v>1</v>
      </c>
      <c r="F127" s="193" t="s">
        <v>620</v>
      </c>
      <c r="G127" s="191"/>
      <c r="H127" s="194">
        <v>7.5</v>
      </c>
      <c r="I127" s="370"/>
      <c r="J127" s="191"/>
      <c r="K127" s="191"/>
      <c r="L127" s="195"/>
      <c r="M127" s="379"/>
      <c r="N127" s="196"/>
      <c r="O127" s="196"/>
      <c r="P127" s="196"/>
      <c r="Q127" s="196"/>
      <c r="R127" s="196"/>
      <c r="S127" s="196"/>
      <c r="T127" s="197"/>
      <c r="AT127" s="198" t="s">
        <v>125</v>
      </c>
      <c r="AU127" s="198" t="s">
        <v>80</v>
      </c>
      <c r="AV127" s="13" t="s">
        <v>82</v>
      </c>
      <c r="AW127" s="13" t="s">
        <v>28</v>
      </c>
      <c r="AX127" s="13" t="s">
        <v>72</v>
      </c>
      <c r="AY127" s="198" t="s">
        <v>120</v>
      </c>
    </row>
    <row r="128" spans="1:65" s="12" customFormat="1" x14ac:dyDescent="0.2">
      <c r="B128" s="181"/>
      <c r="C128" s="182"/>
      <c r="D128" s="183" t="s">
        <v>125</v>
      </c>
      <c r="E128" s="184" t="s">
        <v>1</v>
      </c>
      <c r="F128" s="185" t="s">
        <v>232</v>
      </c>
      <c r="G128" s="182"/>
      <c r="H128" s="184" t="s">
        <v>1</v>
      </c>
      <c r="I128" s="369"/>
      <c r="J128" s="182"/>
      <c r="K128" s="182"/>
      <c r="L128" s="186"/>
      <c r="M128" s="378"/>
      <c r="N128" s="187"/>
      <c r="O128" s="187"/>
      <c r="P128" s="187"/>
      <c r="Q128" s="187"/>
      <c r="R128" s="187"/>
      <c r="S128" s="187"/>
      <c r="T128" s="188"/>
      <c r="AT128" s="189" t="s">
        <v>125</v>
      </c>
      <c r="AU128" s="189" t="s">
        <v>80</v>
      </c>
      <c r="AV128" s="12" t="s">
        <v>80</v>
      </c>
      <c r="AW128" s="12" t="s">
        <v>28</v>
      </c>
      <c r="AX128" s="12" t="s">
        <v>72</v>
      </c>
      <c r="AY128" s="189" t="s">
        <v>120</v>
      </c>
    </row>
    <row r="129" spans="1:65" s="13" customFormat="1" x14ac:dyDescent="0.2">
      <c r="B129" s="190"/>
      <c r="C129" s="191"/>
      <c r="D129" s="183" t="s">
        <v>125</v>
      </c>
      <c r="E129" s="192" t="s">
        <v>1</v>
      </c>
      <c r="F129" s="193" t="s">
        <v>621</v>
      </c>
      <c r="G129" s="191"/>
      <c r="H129" s="194">
        <v>15</v>
      </c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28</v>
      </c>
      <c r="AX129" s="13" t="s">
        <v>72</v>
      </c>
      <c r="AY129" s="198" t="s">
        <v>120</v>
      </c>
    </row>
    <row r="130" spans="1:65" s="12" customFormat="1" x14ac:dyDescent="0.2">
      <c r="B130" s="181"/>
      <c r="C130" s="182"/>
      <c r="D130" s="183" t="s">
        <v>125</v>
      </c>
      <c r="E130" s="184" t="s">
        <v>1</v>
      </c>
      <c r="F130" s="185" t="s">
        <v>233</v>
      </c>
      <c r="G130" s="182"/>
      <c r="H130" s="184" t="s">
        <v>1</v>
      </c>
      <c r="I130" s="369"/>
      <c r="J130" s="182"/>
      <c r="K130" s="182"/>
      <c r="L130" s="186"/>
      <c r="M130" s="378"/>
      <c r="N130" s="187"/>
      <c r="O130" s="187"/>
      <c r="P130" s="187"/>
      <c r="Q130" s="187"/>
      <c r="R130" s="187"/>
      <c r="S130" s="187"/>
      <c r="T130" s="188"/>
      <c r="AT130" s="189" t="s">
        <v>125</v>
      </c>
      <c r="AU130" s="189" t="s">
        <v>80</v>
      </c>
      <c r="AV130" s="12" t="s">
        <v>80</v>
      </c>
      <c r="AW130" s="12" t="s">
        <v>28</v>
      </c>
      <c r="AX130" s="12" t="s">
        <v>72</v>
      </c>
      <c r="AY130" s="189" t="s">
        <v>120</v>
      </c>
    </row>
    <row r="131" spans="1:65" s="13" customFormat="1" x14ac:dyDescent="0.2">
      <c r="B131" s="190"/>
      <c r="C131" s="191"/>
      <c r="D131" s="183" t="s">
        <v>125</v>
      </c>
      <c r="E131" s="192" t="s">
        <v>1</v>
      </c>
      <c r="F131" s="193" t="s">
        <v>622</v>
      </c>
      <c r="G131" s="191"/>
      <c r="H131" s="194">
        <v>5.4</v>
      </c>
      <c r="I131" s="370"/>
      <c r="J131" s="191"/>
      <c r="K131" s="191"/>
      <c r="L131" s="195"/>
      <c r="M131" s="379"/>
      <c r="N131" s="196"/>
      <c r="O131" s="196"/>
      <c r="P131" s="196"/>
      <c r="Q131" s="196"/>
      <c r="R131" s="196"/>
      <c r="S131" s="196"/>
      <c r="T131" s="197"/>
      <c r="AT131" s="198" t="s">
        <v>125</v>
      </c>
      <c r="AU131" s="198" t="s">
        <v>80</v>
      </c>
      <c r="AV131" s="13" t="s">
        <v>82</v>
      </c>
      <c r="AW131" s="13" t="s">
        <v>28</v>
      </c>
      <c r="AX131" s="13" t="s">
        <v>72</v>
      </c>
      <c r="AY131" s="198" t="s">
        <v>120</v>
      </c>
    </row>
    <row r="132" spans="1:65" s="14" customFormat="1" x14ac:dyDescent="0.2">
      <c r="B132" s="199"/>
      <c r="C132" s="200"/>
      <c r="D132" s="183" t="s">
        <v>125</v>
      </c>
      <c r="E132" s="201" t="s">
        <v>1</v>
      </c>
      <c r="F132" s="202" t="s">
        <v>131</v>
      </c>
      <c r="G132" s="200"/>
      <c r="H132" s="203">
        <v>42.3</v>
      </c>
      <c r="I132" s="371"/>
      <c r="J132" s="200"/>
      <c r="K132" s="200"/>
      <c r="L132" s="204"/>
      <c r="M132" s="380"/>
      <c r="N132" s="205"/>
      <c r="O132" s="205"/>
      <c r="P132" s="205"/>
      <c r="Q132" s="205"/>
      <c r="R132" s="205"/>
      <c r="S132" s="205"/>
      <c r="T132" s="206"/>
      <c r="AT132" s="207" t="s">
        <v>125</v>
      </c>
      <c r="AU132" s="207" t="s">
        <v>80</v>
      </c>
      <c r="AV132" s="14" t="s">
        <v>124</v>
      </c>
      <c r="AW132" s="14" t="s">
        <v>28</v>
      </c>
      <c r="AX132" s="14" t="s">
        <v>80</v>
      </c>
      <c r="AY132" s="207" t="s">
        <v>120</v>
      </c>
    </row>
    <row r="133" spans="1:65" s="2" customFormat="1" ht="24" customHeight="1" x14ac:dyDescent="0.2">
      <c r="A133" s="261"/>
      <c r="B133" s="31"/>
      <c r="C133" s="170">
        <v>2</v>
      </c>
      <c r="D133" s="170" t="s">
        <v>121</v>
      </c>
      <c r="E133" s="171" t="s">
        <v>352</v>
      </c>
      <c r="F133" s="172" t="s">
        <v>353</v>
      </c>
      <c r="G133" s="173" t="s">
        <v>187</v>
      </c>
      <c r="H133" s="174">
        <v>28.2</v>
      </c>
      <c r="I133" s="374">
        <v>0</v>
      </c>
      <c r="J133" s="175">
        <f>ROUND(I133*H133,2)</f>
        <v>0</v>
      </c>
      <c r="K133" s="172" t="s">
        <v>123</v>
      </c>
      <c r="L133" s="35"/>
      <c r="M133" s="381" t="s">
        <v>1</v>
      </c>
      <c r="N133" s="176" t="s">
        <v>37</v>
      </c>
      <c r="O133" s="177">
        <v>0.871</v>
      </c>
      <c r="P133" s="177">
        <f>O133*H133</f>
        <v>24.562200000000001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261"/>
      <c r="V133" s="261"/>
      <c r="W133" s="261"/>
      <c r="X133" s="261"/>
      <c r="Y133" s="261"/>
      <c r="Z133" s="261"/>
      <c r="AA133" s="261"/>
      <c r="AB133" s="261"/>
      <c r="AC133" s="261"/>
      <c r="AD133" s="261"/>
      <c r="AE133" s="261"/>
      <c r="AR133" s="179" t="s">
        <v>124</v>
      </c>
      <c r="AT133" s="179" t="s">
        <v>121</v>
      </c>
      <c r="AU133" s="179" t="s">
        <v>80</v>
      </c>
      <c r="AY133" s="16" t="s">
        <v>120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6" t="s">
        <v>80</v>
      </c>
      <c r="BK133" s="180">
        <f>ROUND(I133*H133,2)</f>
        <v>0</v>
      </c>
      <c r="BL133" s="16" t="s">
        <v>124</v>
      </c>
      <c r="BM133" s="179" t="s">
        <v>354</v>
      </c>
    </row>
    <row r="134" spans="1:65" s="12" customFormat="1" x14ac:dyDescent="0.2">
      <c r="B134" s="181"/>
      <c r="C134" s="182"/>
      <c r="D134" s="183" t="s">
        <v>125</v>
      </c>
      <c r="E134" s="184" t="s">
        <v>1</v>
      </c>
      <c r="F134" s="185" t="s">
        <v>230</v>
      </c>
      <c r="G134" s="182"/>
      <c r="H134" s="184" t="s">
        <v>1</v>
      </c>
      <c r="I134" s="369"/>
      <c r="J134" s="182"/>
      <c r="K134" s="182"/>
      <c r="L134" s="186"/>
      <c r="M134" s="378"/>
      <c r="N134" s="187"/>
      <c r="O134" s="187"/>
      <c r="P134" s="187"/>
      <c r="Q134" s="187"/>
      <c r="R134" s="187"/>
      <c r="S134" s="187"/>
      <c r="T134" s="188"/>
      <c r="AT134" s="189" t="s">
        <v>125</v>
      </c>
      <c r="AU134" s="189" t="s">
        <v>80</v>
      </c>
      <c r="AV134" s="12" t="s">
        <v>80</v>
      </c>
      <c r="AW134" s="12" t="s">
        <v>28</v>
      </c>
      <c r="AX134" s="12" t="s">
        <v>72</v>
      </c>
      <c r="AY134" s="189" t="s">
        <v>120</v>
      </c>
    </row>
    <row r="135" spans="1:65" s="13" customFormat="1" x14ac:dyDescent="0.2">
      <c r="B135" s="190"/>
      <c r="C135" s="191"/>
      <c r="D135" s="183" t="s">
        <v>125</v>
      </c>
      <c r="E135" s="192" t="s">
        <v>1</v>
      </c>
      <c r="F135" s="193" t="s">
        <v>707</v>
      </c>
      <c r="G135" s="191"/>
      <c r="H135" s="194">
        <v>9.6</v>
      </c>
      <c r="I135" s="370"/>
      <c r="J135" s="191"/>
      <c r="K135" s="191"/>
      <c r="L135" s="195"/>
      <c r="M135" s="379"/>
      <c r="N135" s="196"/>
      <c r="O135" s="196"/>
      <c r="P135" s="196"/>
      <c r="Q135" s="196"/>
      <c r="R135" s="196"/>
      <c r="S135" s="196"/>
      <c r="T135" s="197"/>
      <c r="AT135" s="198" t="s">
        <v>125</v>
      </c>
      <c r="AU135" s="198" t="s">
        <v>80</v>
      </c>
      <c r="AV135" s="13" t="s">
        <v>82</v>
      </c>
      <c r="AW135" s="13" t="s">
        <v>28</v>
      </c>
      <c r="AX135" s="13" t="s">
        <v>72</v>
      </c>
      <c r="AY135" s="198" t="s">
        <v>120</v>
      </c>
    </row>
    <row r="136" spans="1:65" s="12" customFormat="1" x14ac:dyDescent="0.2">
      <c r="B136" s="181"/>
      <c r="C136" s="182"/>
      <c r="D136" s="183" t="s">
        <v>125</v>
      </c>
      <c r="E136" s="184" t="s">
        <v>1</v>
      </c>
      <c r="F136" s="185" t="s">
        <v>231</v>
      </c>
      <c r="G136" s="182"/>
      <c r="H136" s="184" t="s">
        <v>1</v>
      </c>
      <c r="I136" s="369"/>
      <c r="J136" s="182"/>
      <c r="K136" s="182"/>
      <c r="L136" s="186"/>
      <c r="M136" s="378"/>
      <c r="N136" s="187"/>
      <c r="O136" s="187"/>
      <c r="P136" s="187"/>
      <c r="Q136" s="187"/>
      <c r="R136" s="187"/>
      <c r="S136" s="187"/>
      <c r="T136" s="188"/>
      <c r="AT136" s="189" t="s">
        <v>125</v>
      </c>
      <c r="AU136" s="189" t="s">
        <v>80</v>
      </c>
      <c r="AV136" s="12" t="s">
        <v>80</v>
      </c>
      <c r="AW136" s="12" t="s">
        <v>28</v>
      </c>
      <c r="AX136" s="12" t="s">
        <v>72</v>
      </c>
      <c r="AY136" s="189" t="s">
        <v>120</v>
      </c>
    </row>
    <row r="137" spans="1:65" s="13" customFormat="1" x14ac:dyDescent="0.2">
      <c r="B137" s="190"/>
      <c r="C137" s="191"/>
      <c r="D137" s="183" t="s">
        <v>125</v>
      </c>
      <c r="E137" s="192" t="s">
        <v>1</v>
      </c>
      <c r="F137" s="193" t="s">
        <v>708</v>
      </c>
      <c r="G137" s="191"/>
      <c r="H137" s="194">
        <v>5</v>
      </c>
      <c r="I137" s="370"/>
      <c r="J137" s="191"/>
      <c r="K137" s="191"/>
      <c r="L137" s="195"/>
      <c r="M137" s="379"/>
      <c r="N137" s="196"/>
      <c r="O137" s="196"/>
      <c r="P137" s="196"/>
      <c r="Q137" s="196"/>
      <c r="R137" s="196"/>
      <c r="S137" s="196"/>
      <c r="T137" s="197"/>
      <c r="AT137" s="198" t="s">
        <v>125</v>
      </c>
      <c r="AU137" s="198" t="s">
        <v>80</v>
      </c>
      <c r="AV137" s="13" t="s">
        <v>82</v>
      </c>
      <c r="AW137" s="13" t="s">
        <v>28</v>
      </c>
      <c r="AX137" s="13" t="s">
        <v>72</v>
      </c>
      <c r="AY137" s="198" t="s">
        <v>120</v>
      </c>
    </row>
    <row r="138" spans="1:65" s="12" customFormat="1" x14ac:dyDescent="0.2">
      <c r="B138" s="181"/>
      <c r="C138" s="182"/>
      <c r="D138" s="183" t="s">
        <v>125</v>
      </c>
      <c r="E138" s="184" t="s">
        <v>1</v>
      </c>
      <c r="F138" s="185" t="s">
        <v>232</v>
      </c>
      <c r="G138" s="182"/>
      <c r="H138" s="184" t="s">
        <v>1</v>
      </c>
      <c r="I138" s="369"/>
      <c r="J138" s="182"/>
      <c r="K138" s="182"/>
      <c r="L138" s="186"/>
      <c r="M138" s="378"/>
      <c r="N138" s="187"/>
      <c r="O138" s="187"/>
      <c r="P138" s="187"/>
      <c r="Q138" s="187"/>
      <c r="R138" s="187"/>
      <c r="S138" s="187"/>
      <c r="T138" s="188"/>
      <c r="AT138" s="189" t="s">
        <v>125</v>
      </c>
      <c r="AU138" s="189" t="s">
        <v>80</v>
      </c>
      <c r="AV138" s="12" t="s">
        <v>80</v>
      </c>
      <c r="AW138" s="12" t="s">
        <v>28</v>
      </c>
      <c r="AX138" s="12" t="s">
        <v>72</v>
      </c>
      <c r="AY138" s="189" t="s">
        <v>120</v>
      </c>
    </row>
    <row r="139" spans="1:65" s="13" customFormat="1" x14ac:dyDescent="0.2">
      <c r="B139" s="190"/>
      <c r="C139" s="191"/>
      <c r="D139" s="183" t="s">
        <v>125</v>
      </c>
      <c r="E139" s="192" t="s">
        <v>1</v>
      </c>
      <c r="F139" s="193" t="s">
        <v>709</v>
      </c>
      <c r="G139" s="191"/>
      <c r="H139" s="194">
        <v>10</v>
      </c>
      <c r="I139" s="370"/>
      <c r="J139" s="191"/>
      <c r="K139" s="191"/>
      <c r="L139" s="195"/>
      <c r="M139" s="379"/>
      <c r="N139" s="196"/>
      <c r="O139" s="196"/>
      <c r="P139" s="196"/>
      <c r="Q139" s="196"/>
      <c r="R139" s="196"/>
      <c r="S139" s="196"/>
      <c r="T139" s="197"/>
      <c r="AT139" s="198" t="s">
        <v>125</v>
      </c>
      <c r="AU139" s="198" t="s">
        <v>80</v>
      </c>
      <c r="AV139" s="13" t="s">
        <v>82</v>
      </c>
      <c r="AW139" s="13" t="s">
        <v>28</v>
      </c>
      <c r="AX139" s="13" t="s">
        <v>72</v>
      </c>
      <c r="AY139" s="198" t="s">
        <v>120</v>
      </c>
    </row>
    <row r="140" spans="1:65" s="12" customFormat="1" x14ac:dyDescent="0.2">
      <c r="B140" s="181"/>
      <c r="C140" s="182"/>
      <c r="D140" s="183" t="s">
        <v>125</v>
      </c>
      <c r="E140" s="184" t="s">
        <v>1</v>
      </c>
      <c r="F140" s="185" t="s">
        <v>233</v>
      </c>
      <c r="G140" s="182"/>
      <c r="H140" s="184" t="s">
        <v>1</v>
      </c>
      <c r="I140" s="369"/>
      <c r="J140" s="182"/>
      <c r="K140" s="182"/>
      <c r="L140" s="186"/>
      <c r="M140" s="378"/>
      <c r="N140" s="187"/>
      <c r="O140" s="187"/>
      <c r="P140" s="187"/>
      <c r="Q140" s="187"/>
      <c r="R140" s="187"/>
      <c r="S140" s="187"/>
      <c r="T140" s="188"/>
      <c r="AT140" s="189" t="s">
        <v>125</v>
      </c>
      <c r="AU140" s="189" t="s">
        <v>80</v>
      </c>
      <c r="AV140" s="12" t="s">
        <v>80</v>
      </c>
      <c r="AW140" s="12" t="s">
        <v>28</v>
      </c>
      <c r="AX140" s="12" t="s">
        <v>72</v>
      </c>
      <c r="AY140" s="189" t="s">
        <v>120</v>
      </c>
    </row>
    <row r="141" spans="1:65" s="13" customFormat="1" x14ac:dyDescent="0.2">
      <c r="B141" s="190"/>
      <c r="C141" s="191"/>
      <c r="D141" s="183" t="s">
        <v>125</v>
      </c>
      <c r="E141" s="192" t="s">
        <v>1</v>
      </c>
      <c r="F141" s="193" t="s">
        <v>710</v>
      </c>
      <c r="G141" s="191"/>
      <c r="H141" s="194">
        <v>3.6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28</v>
      </c>
      <c r="AX141" s="13" t="s">
        <v>72</v>
      </c>
      <c r="AY141" s="198" t="s">
        <v>120</v>
      </c>
    </row>
    <row r="142" spans="1:65" s="14" customFormat="1" x14ac:dyDescent="0.2">
      <c r="B142" s="199"/>
      <c r="C142" s="200"/>
      <c r="D142" s="183" t="s">
        <v>125</v>
      </c>
      <c r="E142" s="201" t="s">
        <v>1</v>
      </c>
      <c r="F142" s="202" t="s">
        <v>131</v>
      </c>
      <c r="G142" s="200"/>
      <c r="H142" s="203">
        <v>28.2</v>
      </c>
      <c r="I142" s="371"/>
      <c r="J142" s="200"/>
      <c r="K142" s="200"/>
      <c r="L142" s="204"/>
      <c r="M142" s="380"/>
      <c r="N142" s="205"/>
      <c r="O142" s="205"/>
      <c r="P142" s="205"/>
      <c r="Q142" s="205"/>
      <c r="R142" s="205"/>
      <c r="S142" s="205"/>
      <c r="T142" s="206"/>
      <c r="AT142" s="207" t="s">
        <v>125</v>
      </c>
      <c r="AU142" s="207" t="s">
        <v>80</v>
      </c>
      <c r="AV142" s="14" t="s">
        <v>124</v>
      </c>
      <c r="AW142" s="14" t="s">
        <v>28</v>
      </c>
      <c r="AX142" s="14" t="s">
        <v>80</v>
      </c>
      <c r="AY142" s="207" t="s">
        <v>120</v>
      </c>
    </row>
    <row r="143" spans="1:65" s="2" customFormat="1" ht="24" customHeight="1" x14ac:dyDescent="0.2">
      <c r="A143" s="261"/>
      <c r="B143" s="31"/>
      <c r="C143" s="170" t="s">
        <v>127</v>
      </c>
      <c r="D143" s="170" t="s">
        <v>121</v>
      </c>
      <c r="E143" s="171" t="s">
        <v>314</v>
      </c>
      <c r="F143" s="172" t="s">
        <v>315</v>
      </c>
      <c r="G143" s="173" t="s">
        <v>187</v>
      </c>
      <c r="H143" s="174">
        <v>28.2</v>
      </c>
      <c r="I143" s="374">
        <v>0</v>
      </c>
      <c r="J143" s="175">
        <f>ROUND(I143*H143,2)</f>
        <v>0</v>
      </c>
      <c r="K143" s="172" t="s">
        <v>123</v>
      </c>
      <c r="L143" s="35"/>
      <c r="M143" s="381" t="s">
        <v>1</v>
      </c>
      <c r="N143" s="176" t="s">
        <v>37</v>
      </c>
      <c r="O143" s="177">
        <v>0.04</v>
      </c>
      <c r="P143" s="177">
        <f>O143*H143</f>
        <v>1.1279999999999999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261"/>
      <c r="V143" s="261"/>
      <c r="W143" s="261"/>
      <c r="X143" s="261"/>
      <c r="Y143" s="261"/>
      <c r="Z143" s="261"/>
      <c r="AA143" s="261"/>
      <c r="AB143" s="261"/>
      <c r="AC143" s="261"/>
      <c r="AD143" s="261"/>
      <c r="AE143" s="261"/>
      <c r="AR143" s="179" t="s">
        <v>124</v>
      </c>
      <c r="AT143" s="179" t="s">
        <v>121</v>
      </c>
      <c r="AU143" s="179" t="s">
        <v>80</v>
      </c>
      <c r="AY143" s="16" t="s">
        <v>120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6" t="s">
        <v>80</v>
      </c>
      <c r="BK143" s="180">
        <f>ROUND(I143*H143,2)</f>
        <v>0</v>
      </c>
      <c r="BL143" s="16" t="s">
        <v>124</v>
      </c>
      <c r="BM143" s="179" t="s">
        <v>367</v>
      </c>
    </row>
    <row r="144" spans="1:65" s="2" customFormat="1" ht="24" customHeight="1" x14ac:dyDescent="0.2">
      <c r="A144" s="261"/>
      <c r="B144" s="31"/>
      <c r="C144" s="170" t="s">
        <v>124</v>
      </c>
      <c r="D144" s="170" t="s">
        <v>121</v>
      </c>
      <c r="E144" s="171" t="s">
        <v>223</v>
      </c>
      <c r="F144" s="172" t="s">
        <v>224</v>
      </c>
      <c r="G144" s="173" t="s">
        <v>187</v>
      </c>
      <c r="H144" s="174">
        <v>4</v>
      </c>
      <c r="I144" s="374">
        <v>0</v>
      </c>
      <c r="J144" s="175">
        <f>ROUND(I144*H144,2)</f>
        <v>0</v>
      </c>
      <c r="K144" s="172" t="s">
        <v>123</v>
      </c>
      <c r="L144" s="35"/>
      <c r="M144" s="381" t="s">
        <v>1</v>
      </c>
      <c r="N144" s="176" t="s">
        <v>37</v>
      </c>
      <c r="O144" s="177">
        <v>7.3999999999999996E-2</v>
      </c>
      <c r="P144" s="177">
        <f>O144*H144</f>
        <v>0.29599999999999999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261"/>
      <c r="V144" s="261"/>
      <c r="W144" s="261"/>
      <c r="X144" s="261"/>
      <c r="Y144" s="261"/>
      <c r="Z144" s="261"/>
      <c r="AA144" s="261"/>
      <c r="AB144" s="261"/>
      <c r="AC144" s="261"/>
      <c r="AD144" s="261"/>
      <c r="AE144" s="261"/>
      <c r="AR144" s="179" t="s">
        <v>124</v>
      </c>
      <c r="AT144" s="179" t="s">
        <v>121</v>
      </c>
      <c r="AU144" s="179" t="s">
        <v>80</v>
      </c>
      <c r="AY144" s="16" t="s">
        <v>120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6" t="s">
        <v>80</v>
      </c>
      <c r="BK144" s="180">
        <f>ROUND(I144*H144,2)</f>
        <v>0</v>
      </c>
      <c r="BL144" s="16" t="s">
        <v>124</v>
      </c>
      <c r="BM144" s="179" t="s">
        <v>368</v>
      </c>
    </row>
    <row r="145" spans="1:65" s="12" customFormat="1" x14ac:dyDescent="0.2">
      <c r="B145" s="181"/>
      <c r="C145" s="182"/>
      <c r="D145" s="183" t="s">
        <v>125</v>
      </c>
      <c r="E145" s="184" t="s">
        <v>1</v>
      </c>
      <c r="F145" s="185" t="s">
        <v>369</v>
      </c>
      <c r="G145" s="182"/>
      <c r="H145" s="184" t="s">
        <v>1</v>
      </c>
      <c r="I145" s="369"/>
      <c r="J145" s="182"/>
      <c r="K145" s="182"/>
      <c r="L145" s="186"/>
      <c r="M145" s="378"/>
      <c r="N145" s="187"/>
      <c r="O145" s="187"/>
      <c r="P145" s="187"/>
      <c r="Q145" s="187"/>
      <c r="R145" s="187"/>
      <c r="S145" s="187"/>
      <c r="T145" s="188"/>
      <c r="AT145" s="189" t="s">
        <v>125</v>
      </c>
      <c r="AU145" s="189" t="s">
        <v>80</v>
      </c>
      <c r="AV145" s="12" t="s">
        <v>80</v>
      </c>
      <c r="AW145" s="12" t="s">
        <v>28</v>
      </c>
      <c r="AX145" s="12" t="s">
        <v>72</v>
      </c>
      <c r="AY145" s="189" t="s">
        <v>120</v>
      </c>
    </row>
    <row r="146" spans="1:65" s="13" customFormat="1" x14ac:dyDescent="0.2">
      <c r="B146" s="190"/>
      <c r="C146" s="191"/>
      <c r="D146" s="183" t="s">
        <v>125</v>
      </c>
      <c r="E146" s="192" t="s">
        <v>1</v>
      </c>
      <c r="F146" s="193">
        <v>4</v>
      </c>
      <c r="G146" s="191"/>
      <c r="H146" s="194">
        <v>4</v>
      </c>
      <c r="I146" s="370"/>
      <c r="J146" s="191"/>
      <c r="K146" s="191"/>
      <c r="L146" s="195"/>
      <c r="M146" s="379"/>
      <c r="N146" s="196"/>
      <c r="O146" s="196"/>
      <c r="P146" s="196"/>
      <c r="Q146" s="196"/>
      <c r="R146" s="196"/>
      <c r="S146" s="196"/>
      <c r="T146" s="197"/>
      <c r="AT146" s="198" t="s">
        <v>125</v>
      </c>
      <c r="AU146" s="198" t="s">
        <v>80</v>
      </c>
      <c r="AV146" s="13" t="s">
        <v>82</v>
      </c>
      <c r="AW146" s="13" t="s">
        <v>28</v>
      </c>
      <c r="AX146" s="13" t="s">
        <v>80</v>
      </c>
      <c r="AY146" s="198" t="s">
        <v>120</v>
      </c>
    </row>
    <row r="147" spans="1:65" s="2" customFormat="1" ht="24" customHeight="1" x14ac:dyDescent="0.2">
      <c r="A147" s="261"/>
      <c r="B147" s="31"/>
      <c r="C147" s="170" t="s">
        <v>135</v>
      </c>
      <c r="D147" s="170" t="s">
        <v>121</v>
      </c>
      <c r="E147" s="171" t="s">
        <v>316</v>
      </c>
      <c r="F147" s="172" t="s">
        <v>317</v>
      </c>
      <c r="G147" s="173" t="s">
        <v>187</v>
      </c>
      <c r="H147" s="174">
        <v>66.5</v>
      </c>
      <c r="I147" s="374">
        <v>0</v>
      </c>
      <c r="J147" s="175">
        <f>ROUND(I147*H147,2)</f>
        <v>0</v>
      </c>
      <c r="K147" s="172" t="s">
        <v>123</v>
      </c>
      <c r="L147" s="35"/>
      <c r="M147" s="381" t="s">
        <v>1</v>
      </c>
      <c r="N147" s="176" t="s">
        <v>37</v>
      </c>
      <c r="O147" s="177">
        <v>8.3000000000000004E-2</v>
      </c>
      <c r="P147" s="177">
        <f>O147*H147</f>
        <v>5.5194999999999999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261"/>
      <c r="V147" s="261"/>
      <c r="W147" s="261"/>
      <c r="X147" s="261"/>
      <c r="Y147" s="261"/>
      <c r="Z147" s="261"/>
      <c r="AA147" s="261"/>
      <c r="AB147" s="261"/>
      <c r="AC147" s="261"/>
      <c r="AD147" s="261"/>
      <c r="AE147" s="261"/>
      <c r="AR147" s="179" t="s">
        <v>124</v>
      </c>
      <c r="AT147" s="179" t="s">
        <v>121</v>
      </c>
      <c r="AU147" s="179" t="s">
        <v>80</v>
      </c>
      <c r="AY147" s="16" t="s">
        <v>120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6" t="s">
        <v>80</v>
      </c>
      <c r="BK147" s="180">
        <f>ROUND(I147*H147,2)</f>
        <v>0</v>
      </c>
      <c r="BL147" s="16" t="s">
        <v>124</v>
      </c>
      <c r="BM147" s="179" t="s">
        <v>370</v>
      </c>
    </row>
    <row r="148" spans="1:65" s="13" customFormat="1" x14ac:dyDescent="0.2">
      <c r="B148" s="190"/>
      <c r="C148" s="191"/>
      <c r="D148" s="183" t="s">
        <v>125</v>
      </c>
      <c r="E148" s="192" t="s">
        <v>1</v>
      </c>
      <c r="F148" s="193" t="s">
        <v>712</v>
      </c>
      <c r="G148" s="191"/>
      <c r="H148" s="194">
        <v>66.5</v>
      </c>
      <c r="I148" s="370"/>
      <c r="J148" s="191"/>
      <c r="K148" s="191"/>
      <c r="L148" s="195"/>
      <c r="M148" s="379"/>
      <c r="N148" s="196"/>
      <c r="O148" s="196"/>
      <c r="P148" s="196"/>
      <c r="Q148" s="196"/>
      <c r="R148" s="196"/>
      <c r="S148" s="196"/>
      <c r="T148" s="197"/>
      <c r="AT148" s="198" t="s">
        <v>125</v>
      </c>
      <c r="AU148" s="198" t="s">
        <v>80</v>
      </c>
      <c r="AV148" s="13" t="s">
        <v>82</v>
      </c>
      <c r="AW148" s="13" t="s">
        <v>28</v>
      </c>
      <c r="AX148" s="13" t="s">
        <v>80</v>
      </c>
      <c r="AY148" s="198" t="s">
        <v>120</v>
      </c>
    </row>
    <row r="149" spans="1:65" s="2" customFormat="1" ht="36" customHeight="1" x14ac:dyDescent="0.2">
      <c r="A149" s="261"/>
      <c r="B149" s="31"/>
      <c r="C149" s="170" t="s">
        <v>139</v>
      </c>
      <c r="D149" s="170" t="s">
        <v>121</v>
      </c>
      <c r="E149" s="171" t="s">
        <v>318</v>
      </c>
      <c r="F149" s="172" t="s">
        <v>319</v>
      </c>
      <c r="G149" s="173" t="s">
        <v>187</v>
      </c>
      <c r="H149" s="174">
        <v>665</v>
      </c>
      <c r="I149" s="374">
        <v>0</v>
      </c>
      <c r="J149" s="175">
        <f>ROUND(I149*H149,2)</f>
        <v>0</v>
      </c>
      <c r="K149" s="172" t="s">
        <v>123</v>
      </c>
      <c r="L149" s="35"/>
      <c r="M149" s="381" t="s">
        <v>1</v>
      </c>
      <c r="N149" s="176" t="s">
        <v>37</v>
      </c>
      <c r="O149" s="177">
        <v>4.0000000000000001E-3</v>
      </c>
      <c r="P149" s="177">
        <f>O149*H149</f>
        <v>2.66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261"/>
      <c r="V149" s="261"/>
      <c r="W149" s="261"/>
      <c r="X149" s="261"/>
      <c r="Y149" s="261"/>
      <c r="Z149" s="261"/>
      <c r="AA149" s="261"/>
      <c r="AB149" s="261"/>
      <c r="AC149" s="261"/>
      <c r="AD149" s="261"/>
      <c r="AE149" s="261"/>
      <c r="AR149" s="179" t="s">
        <v>124</v>
      </c>
      <c r="AT149" s="179" t="s">
        <v>121</v>
      </c>
      <c r="AU149" s="179" t="s">
        <v>80</v>
      </c>
      <c r="AY149" s="16" t="s">
        <v>120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80</v>
      </c>
      <c r="BK149" s="180">
        <f>ROUND(I149*H149,2)</f>
        <v>0</v>
      </c>
      <c r="BL149" s="16" t="s">
        <v>124</v>
      </c>
      <c r="BM149" s="179" t="s">
        <v>371</v>
      </c>
    </row>
    <row r="150" spans="1:65" s="13" customFormat="1" x14ac:dyDescent="0.2">
      <c r="B150" s="190"/>
      <c r="C150" s="191"/>
      <c r="D150" s="183" t="s">
        <v>125</v>
      </c>
      <c r="E150" s="191"/>
      <c r="F150" s="193" t="s">
        <v>713</v>
      </c>
      <c r="G150" s="191"/>
      <c r="H150" s="194">
        <v>665</v>
      </c>
      <c r="I150" s="370"/>
      <c r="J150" s="191"/>
      <c r="K150" s="191"/>
      <c r="L150" s="195"/>
      <c r="M150" s="379"/>
      <c r="N150" s="196"/>
      <c r="O150" s="196"/>
      <c r="P150" s="196"/>
      <c r="Q150" s="196"/>
      <c r="R150" s="196"/>
      <c r="S150" s="196"/>
      <c r="T150" s="197"/>
      <c r="AT150" s="198" t="s">
        <v>125</v>
      </c>
      <c r="AU150" s="198" t="s">
        <v>80</v>
      </c>
      <c r="AV150" s="13" t="s">
        <v>82</v>
      </c>
      <c r="AW150" s="13" t="s">
        <v>4</v>
      </c>
      <c r="AX150" s="13" t="s">
        <v>80</v>
      </c>
      <c r="AY150" s="198" t="s">
        <v>120</v>
      </c>
    </row>
    <row r="151" spans="1:65" s="2" customFormat="1" ht="24" customHeight="1" x14ac:dyDescent="0.2">
      <c r="A151" s="261"/>
      <c r="B151" s="31"/>
      <c r="C151" s="170" t="s">
        <v>143</v>
      </c>
      <c r="D151" s="170" t="s">
        <v>121</v>
      </c>
      <c r="E151" s="171" t="s">
        <v>372</v>
      </c>
      <c r="F151" s="172" t="s">
        <v>373</v>
      </c>
      <c r="G151" s="173" t="s">
        <v>187</v>
      </c>
      <c r="H151" s="174">
        <v>4</v>
      </c>
      <c r="I151" s="374">
        <v>0</v>
      </c>
      <c r="J151" s="175">
        <f>ROUND(I151*H151,2)</f>
        <v>0</v>
      </c>
      <c r="K151" s="172" t="s">
        <v>123</v>
      </c>
      <c r="L151" s="35"/>
      <c r="M151" s="381" t="s">
        <v>1</v>
      </c>
      <c r="N151" s="176" t="s">
        <v>37</v>
      </c>
      <c r="O151" s="177">
        <v>9.7000000000000003E-2</v>
      </c>
      <c r="P151" s="177">
        <f>O151*H151</f>
        <v>0.38800000000000001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261"/>
      <c r="V151" s="261"/>
      <c r="W151" s="261"/>
      <c r="X151" s="261"/>
      <c r="Y151" s="261"/>
      <c r="Z151" s="261"/>
      <c r="AA151" s="261"/>
      <c r="AB151" s="261"/>
      <c r="AC151" s="261"/>
      <c r="AD151" s="261"/>
      <c r="AE151" s="261"/>
      <c r="AR151" s="179" t="s">
        <v>124</v>
      </c>
      <c r="AT151" s="179" t="s">
        <v>121</v>
      </c>
      <c r="AU151" s="179" t="s">
        <v>80</v>
      </c>
      <c r="AY151" s="16" t="s">
        <v>120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6" t="s">
        <v>80</v>
      </c>
      <c r="BK151" s="180">
        <f>ROUND(I151*H151,2)</f>
        <v>0</v>
      </c>
      <c r="BL151" s="16" t="s">
        <v>124</v>
      </c>
      <c r="BM151" s="179" t="s">
        <v>374</v>
      </c>
    </row>
    <row r="152" spans="1:65" s="12" customFormat="1" x14ac:dyDescent="0.2">
      <c r="B152" s="181"/>
      <c r="C152" s="182"/>
      <c r="D152" s="183" t="s">
        <v>125</v>
      </c>
      <c r="E152" s="184" t="s">
        <v>1</v>
      </c>
      <c r="F152" s="185" t="s">
        <v>225</v>
      </c>
      <c r="G152" s="182"/>
      <c r="H152" s="184" t="s">
        <v>1</v>
      </c>
      <c r="I152" s="369"/>
      <c r="J152" s="182"/>
      <c r="K152" s="182"/>
      <c r="L152" s="186"/>
      <c r="M152" s="378"/>
      <c r="N152" s="187"/>
      <c r="O152" s="187"/>
      <c r="P152" s="187"/>
      <c r="Q152" s="187"/>
      <c r="R152" s="187"/>
      <c r="S152" s="187"/>
      <c r="T152" s="188"/>
      <c r="AT152" s="189" t="s">
        <v>125</v>
      </c>
      <c r="AU152" s="189" t="s">
        <v>80</v>
      </c>
      <c r="AV152" s="12" t="s">
        <v>80</v>
      </c>
      <c r="AW152" s="12" t="s">
        <v>28</v>
      </c>
      <c r="AX152" s="12" t="s">
        <v>72</v>
      </c>
      <c r="AY152" s="189" t="s">
        <v>120</v>
      </c>
    </row>
    <row r="153" spans="1:65" s="13" customFormat="1" x14ac:dyDescent="0.2">
      <c r="B153" s="190"/>
      <c r="C153" s="191"/>
      <c r="D153" s="183" t="s">
        <v>125</v>
      </c>
      <c r="E153" s="192" t="s">
        <v>1</v>
      </c>
      <c r="F153" s="193">
        <v>4</v>
      </c>
      <c r="G153" s="191"/>
      <c r="H153" s="194">
        <v>4</v>
      </c>
      <c r="I153" s="370"/>
      <c r="J153" s="191"/>
      <c r="K153" s="191"/>
      <c r="L153" s="195"/>
      <c r="M153" s="379"/>
      <c r="N153" s="196"/>
      <c r="O153" s="196"/>
      <c r="P153" s="196"/>
      <c r="Q153" s="196"/>
      <c r="R153" s="196"/>
      <c r="S153" s="196"/>
      <c r="T153" s="197"/>
      <c r="AT153" s="198" t="s">
        <v>125</v>
      </c>
      <c r="AU153" s="198" t="s">
        <v>80</v>
      </c>
      <c r="AV153" s="13" t="s">
        <v>82</v>
      </c>
      <c r="AW153" s="13" t="s">
        <v>28</v>
      </c>
      <c r="AX153" s="13" t="s">
        <v>80</v>
      </c>
      <c r="AY153" s="198" t="s">
        <v>120</v>
      </c>
    </row>
    <row r="154" spans="1:65" s="2" customFormat="1" ht="24" customHeight="1" x14ac:dyDescent="0.2">
      <c r="A154" s="261"/>
      <c r="B154" s="31"/>
      <c r="C154" s="170" t="s">
        <v>148</v>
      </c>
      <c r="D154" s="170" t="s">
        <v>121</v>
      </c>
      <c r="E154" s="171" t="s">
        <v>375</v>
      </c>
      <c r="F154" s="172" t="s">
        <v>376</v>
      </c>
      <c r="G154" s="173" t="s">
        <v>187</v>
      </c>
      <c r="H154" s="174">
        <v>4</v>
      </c>
      <c r="I154" s="374">
        <v>0</v>
      </c>
      <c r="J154" s="175">
        <f>ROUND(I154*H154,2)</f>
        <v>0</v>
      </c>
      <c r="K154" s="172" t="s">
        <v>123</v>
      </c>
      <c r="L154" s="35"/>
      <c r="M154" s="381" t="s">
        <v>1</v>
      </c>
      <c r="N154" s="176" t="s">
        <v>37</v>
      </c>
      <c r="O154" s="177">
        <v>3.1E-2</v>
      </c>
      <c r="P154" s="177">
        <f>O154*H154</f>
        <v>0.124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261"/>
      <c r="V154" s="261"/>
      <c r="W154" s="261"/>
      <c r="X154" s="261"/>
      <c r="Y154" s="261"/>
      <c r="Z154" s="261"/>
      <c r="AA154" s="261"/>
      <c r="AB154" s="261"/>
      <c r="AC154" s="261"/>
      <c r="AD154" s="261"/>
      <c r="AE154" s="261"/>
      <c r="AR154" s="179" t="s">
        <v>124</v>
      </c>
      <c r="AT154" s="179" t="s">
        <v>121</v>
      </c>
      <c r="AU154" s="179" t="s">
        <v>80</v>
      </c>
      <c r="AY154" s="16" t="s">
        <v>120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6" t="s">
        <v>80</v>
      </c>
      <c r="BK154" s="180">
        <f>ROUND(I154*H154,2)</f>
        <v>0</v>
      </c>
      <c r="BL154" s="16" t="s">
        <v>124</v>
      </c>
      <c r="BM154" s="179" t="s">
        <v>377</v>
      </c>
    </row>
    <row r="155" spans="1:65" s="12" customFormat="1" x14ac:dyDescent="0.2">
      <c r="B155" s="181"/>
      <c r="C155" s="182"/>
      <c r="D155" s="183" t="s">
        <v>125</v>
      </c>
      <c r="E155" s="184" t="s">
        <v>1</v>
      </c>
      <c r="F155" s="185" t="s">
        <v>714</v>
      </c>
      <c r="G155" s="182"/>
      <c r="H155" s="184" t="s">
        <v>1</v>
      </c>
      <c r="I155" s="369"/>
      <c r="J155" s="182"/>
      <c r="K155" s="182"/>
      <c r="L155" s="186"/>
      <c r="M155" s="378"/>
      <c r="N155" s="187"/>
      <c r="O155" s="187"/>
      <c r="P155" s="187"/>
      <c r="Q155" s="187"/>
      <c r="R155" s="187"/>
      <c r="S155" s="187"/>
      <c r="T155" s="188"/>
      <c r="AT155" s="189" t="s">
        <v>125</v>
      </c>
      <c r="AU155" s="189" t="s">
        <v>80</v>
      </c>
      <c r="AV155" s="12" t="s">
        <v>80</v>
      </c>
      <c r="AW155" s="12" t="s">
        <v>28</v>
      </c>
      <c r="AX155" s="12" t="s">
        <v>72</v>
      </c>
      <c r="AY155" s="189" t="s">
        <v>120</v>
      </c>
    </row>
    <row r="156" spans="1:65" s="13" customFormat="1" x14ac:dyDescent="0.2">
      <c r="B156" s="190"/>
      <c r="C156" s="191"/>
      <c r="D156" s="183" t="s">
        <v>125</v>
      </c>
      <c r="E156" s="192" t="s">
        <v>1</v>
      </c>
      <c r="F156" s="193">
        <v>4</v>
      </c>
      <c r="G156" s="191"/>
      <c r="H156" s="194">
        <v>4</v>
      </c>
      <c r="I156" s="370"/>
      <c r="J156" s="191"/>
      <c r="K156" s="191"/>
      <c r="L156" s="195"/>
      <c r="M156" s="379"/>
      <c r="N156" s="196"/>
      <c r="O156" s="196"/>
      <c r="P156" s="196"/>
      <c r="Q156" s="196"/>
      <c r="R156" s="196"/>
      <c r="S156" s="196"/>
      <c r="T156" s="197"/>
      <c r="AT156" s="198" t="s">
        <v>125</v>
      </c>
      <c r="AU156" s="198" t="s">
        <v>80</v>
      </c>
      <c r="AV156" s="13" t="s">
        <v>82</v>
      </c>
      <c r="AW156" s="13" t="s">
        <v>28</v>
      </c>
      <c r="AX156" s="13" t="s">
        <v>72</v>
      </c>
      <c r="AY156" s="198" t="s">
        <v>120</v>
      </c>
    </row>
    <row r="157" spans="1:65" s="2" customFormat="1" ht="16.5" customHeight="1" x14ac:dyDescent="0.2">
      <c r="A157" s="261"/>
      <c r="B157" s="31"/>
      <c r="C157" s="170" t="s">
        <v>152</v>
      </c>
      <c r="D157" s="170" t="s">
        <v>121</v>
      </c>
      <c r="E157" s="171" t="s">
        <v>320</v>
      </c>
      <c r="F157" s="172" t="s">
        <v>321</v>
      </c>
      <c r="G157" s="173" t="s">
        <v>187</v>
      </c>
      <c r="H157" s="174">
        <v>66.5</v>
      </c>
      <c r="I157" s="374">
        <v>0</v>
      </c>
      <c r="J157" s="175">
        <f>ROUND(I157*H157,2)</f>
        <v>0</v>
      </c>
      <c r="K157" s="172" t="s">
        <v>123</v>
      </c>
      <c r="L157" s="35"/>
      <c r="M157" s="381" t="s">
        <v>1</v>
      </c>
      <c r="N157" s="176" t="s">
        <v>37</v>
      </c>
      <c r="O157" s="177">
        <v>8.9999999999999993E-3</v>
      </c>
      <c r="P157" s="177">
        <f>O157*H157</f>
        <v>0.59849999999999992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261"/>
      <c r="V157" s="261"/>
      <c r="W157" s="261"/>
      <c r="X157" s="261"/>
      <c r="Y157" s="261"/>
      <c r="Z157" s="261"/>
      <c r="AA157" s="261"/>
      <c r="AB157" s="261"/>
      <c r="AC157" s="261"/>
      <c r="AD157" s="261"/>
      <c r="AE157" s="261"/>
      <c r="AR157" s="179" t="s">
        <v>124</v>
      </c>
      <c r="AT157" s="179" t="s">
        <v>121</v>
      </c>
      <c r="AU157" s="179" t="s">
        <v>80</v>
      </c>
      <c r="AY157" s="16" t="s">
        <v>120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6" t="s">
        <v>80</v>
      </c>
      <c r="BK157" s="180">
        <f>ROUND(I157*H157,2)</f>
        <v>0</v>
      </c>
      <c r="BL157" s="16" t="s">
        <v>124</v>
      </c>
      <c r="BM157" s="179" t="s">
        <v>378</v>
      </c>
    </row>
    <row r="158" spans="1:65" s="2" customFormat="1" ht="24" customHeight="1" x14ac:dyDescent="0.2">
      <c r="A158" s="261"/>
      <c r="B158" s="31"/>
      <c r="C158" s="170" t="s">
        <v>154</v>
      </c>
      <c r="D158" s="170" t="s">
        <v>121</v>
      </c>
      <c r="E158" s="171" t="s">
        <v>322</v>
      </c>
      <c r="F158" s="172" t="s">
        <v>211</v>
      </c>
      <c r="G158" s="173" t="s">
        <v>183</v>
      </c>
      <c r="H158" s="174">
        <v>119.7</v>
      </c>
      <c r="I158" s="374">
        <v>0</v>
      </c>
      <c r="J158" s="175">
        <f>ROUND(I158*H158,2)</f>
        <v>0</v>
      </c>
      <c r="K158" s="172" t="s">
        <v>123</v>
      </c>
      <c r="L158" s="35"/>
      <c r="M158" s="381" t="s">
        <v>1</v>
      </c>
      <c r="N158" s="176" t="s">
        <v>37</v>
      </c>
      <c r="O158" s="177">
        <v>0</v>
      </c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261"/>
      <c r="V158" s="261"/>
      <c r="W158" s="261"/>
      <c r="X158" s="261"/>
      <c r="Y158" s="261"/>
      <c r="Z158" s="261"/>
      <c r="AA158" s="261"/>
      <c r="AB158" s="261"/>
      <c r="AC158" s="261"/>
      <c r="AD158" s="261"/>
      <c r="AE158" s="261"/>
      <c r="AR158" s="179" t="s">
        <v>124</v>
      </c>
      <c r="AT158" s="179" t="s">
        <v>121</v>
      </c>
      <c r="AU158" s="179" t="s">
        <v>80</v>
      </c>
      <c r="AY158" s="16" t="s">
        <v>120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80</v>
      </c>
      <c r="BK158" s="180">
        <f>ROUND(I158*H158,2)</f>
        <v>0</v>
      </c>
      <c r="BL158" s="16" t="s">
        <v>124</v>
      </c>
      <c r="BM158" s="179" t="s">
        <v>379</v>
      </c>
    </row>
    <row r="159" spans="1:65" s="13" customFormat="1" x14ac:dyDescent="0.2">
      <c r="B159" s="190"/>
      <c r="C159" s="191"/>
      <c r="D159" s="183" t="s">
        <v>125</v>
      </c>
      <c r="E159" s="191"/>
      <c r="F159" s="193" t="s">
        <v>715</v>
      </c>
      <c r="G159" s="191"/>
      <c r="H159" s="194">
        <v>119.7</v>
      </c>
      <c r="I159" s="370"/>
      <c r="J159" s="191"/>
      <c r="K159" s="191"/>
      <c r="L159" s="195"/>
      <c r="M159" s="379"/>
      <c r="N159" s="196"/>
      <c r="O159" s="196"/>
      <c r="P159" s="196"/>
      <c r="Q159" s="196"/>
      <c r="R159" s="196"/>
      <c r="S159" s="196"/>
      <c r="T159" s="197"/>
      <c r="AT159" s="198" t="s">
        <v>125</v>
      </c>
      <c r="AU159" s="198" t="s">
        <v>80</v>
      </c>
      <c r="AV159" s="13" t="s">
        <v>82</v>
      </c>
      <c r="AW159" s="13" t="s">
        <v>4</v>
      </c>
      <c r="AX159" s="13" t="s">
        <v>80</v>
      </c>
      <c r="AY159" s="198" t="s">
        <v>120</v>
      </c>
    </row>
    <row r="160" spans="1:65" s="2" customFormat="1" ht="16.5" customHeight="1" x14ac:dyDescent="0.2">
      <c r="A160" s="261"/>
      <c r="B160" s="31"/>
      <c r="C160" s="170">
        <v>11</v>
      </c>
      <c r="D160" s="170" t="s">
        <v>121</v>
      </c>
      <c r="E160" s="171" t="s">
        <v>227</v>
      </c>
      <c r="F160" s="172" t="s">
        <v>228</v>
      </c>
      <c r="G160" s="173" t="s">
        <v>122</v>
      </c>
      <c r="H160" s="174">
        <v>330</v>
      </c>
      <c r="I160" s="374">
        <v>0</v>
      </c>
      <c r="J160" s="175">
        <f>ROUND(I160*H160,2)</f>
        <v>0</v>
      </c>
      <c r="K160" s="172" t="s">
        <v>123</v>
      </c>
      <c r="L160" s="35"/>
      <c r="M160" s="381" t="s">
        <v>1</v>
      </c>
      <c r="N160" s="176" t="s">
        <v>37</v>
      </c>
      <c r="O160" s="177">
        <v>1.7999999999999999E-2</v>
      </c>
      <c r="P160" s="177">
        <f>O160*H160</f>
        <v>5.9399999999999995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261"/>
      <c r="V160" s="261"/>
      <c r="W160" s="261"/>
      <c r="X160" s="261"/>
      <c r="Y160" s="261"/>
      <c r="Z160" s="261"/>
      <c r="AA160" s="261"/>
      <c r="AB160" s="261"/>
      <c r="AC160" s="261"/>
      <c r="AD160" s="261"/>
      <c r="AE160" s="261"/>
      <c r="AR160" s="179" t="s">
        <v>124</v>
      </c>
      <c r="AT160" s="179" t="s">
        <v>121</v>
      </c>
      <c r="AU160" s="179" t="s">
        <v>80</v>
      </c>
      <c r="AY160" s="16" t="s">
        <v>120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6" t="s">
        <v>80</v>
      </c>
      <c r="BK160" s="180">
        <f>ROUND(I160*H160,2)</f>
        <v>0</v>
      </c>
      <c r="BL160" s="16" t="s">
        <v>124</v>
      </c>
      <c r="BM160" s="179" t="s">
        <v>229</v>
      </c>
    </row>
    <row r="161" spans="1:65" s="11" customFormat="1" ht="25.9" customHeight="1" x14ac:dyDescent="0.2">
      <c r="B161" s="158"/>
      <c r="C161" s="159"/>
      <c r="D161" s="160" t="s">
        <v>71</v>
      </c>
      <c r="E161" s="161" t="s">
        <v>135</v>
      </c>
      <c r="F161" s="161" t="s">
        <v>235</v>
      </c>
      <c r="G161" s="159"/>
      <c r="H161" s="159"/>
      <c r="I161" s="372"/>
      <c r="J161" s="162">
        <f>BK161</f>
        <v>0</v>
      </c>
      <c r="K161" s="159"/>
      <c r="L161" s="163"/>
      <c r="M161" s="377"/>
      <c r="N161" s="164"/>
      <c r="O161" s="164"/>
      <c r="P161" s="165">
        <f>SUM(P162:P172)</f>
        <v>175.32</v>
      </c>
      <c r="Q161" s="164"/>
      <c r="R161" s="165">
        <f>SUM(R162:R172)</f>
        <v>73.112740000000002</v>
      </c>
      <c r="S161" s="164"/>
      <c r="T161" s="166">
        <f>SUM(T162:T172)</f>
        <v>0</v>
      </c>
      <c r="AR161" s="167" t="s">
        <v>80</v>
      </c>
      <c r="AT161" s="168" t="s">
        <v>71</v>
      </c>
      <c r="AU161" s="168" t="s">
        <v>72</v>
      </c>
      <c r="AY161" s="167" t="s">
        <v>120</v>
      </c>
      <c r="BK161" s="169">
        <f>SUM(BK162:BK172)</f>
        <v>0</v>
      </c>
    </row>
    <row r="162" spans="1:65" s="2" customFormat="1" ht="16.5" customHeight="1" x14ac:dyDescent="0.2">
      <c r="A162" s="30"/>
      <c r="B162" s="31"/>
      <c r="C162" s="170" t="s">
        <v>156</v>
      </c>
      <c r="D162" s="170" t="s">
        <v>121</v>
      </c>
      <c r="E162" s="171" t="s">
        <v>239</v>
      </c>
      <c r="F162" s="172" t="s">
        <v>240</v>
      </c>
      <c r="G162" s="173" t="s">
        <v>122</v>
      </c>
      <c r="H162" s="174">
        <v>330</v>
      </c>
      <c r="I162" s="374">
        <v>0</v>
      </c>
      <c r="J162" s="175">
        <f>ROUND(I162*H162,2)</f>
        <v>0</v>
      </c>
      <c r="K162" s="172" t="s">
        <v>123</v>
      </c>
      <c r="L162" s="35"/>
      <c r="M162" s="381" t="s">
        <v>1</v>
      </c>
      <c r="N162" s="176" t="s">
        <v>37</v>
      </c>
      <c r="O162" s="177">
        <v>2.9000000000000001E-2</v>
      </c>
      <c r="P162" s="177">
        <f>O162*H162</f>
        <v>9.57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9" t="s">
        <v>124</v>
      </c>
      <c r="AT162" s="179" t="s">
        <v>121</v>
      </c>
      <c r="AU162" s="179" t="s">
        <v>80</v>
      </c>
      <c r="AY162" s="16" t="s">
        <v>120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6" t="s">
        <v>80</v>
      </c>
      <c r="BK162" s="180">
        <f>ROUND(I162*H162,2)</f>
        <v>0</v>
      </c>
      <c r="BL162" s="16" t="s">
        <v>124</v>
      </c>
      <c r="BM162" s="179" t="s">
        <v>241</v>
      </c>
    </row>
    <row r="163" spans="1:65" s="2" customFormat="1" ht="36" customHeight="1" x14ac:dyDescent="0.2">
      <c r="A163" s="30"/>
      <c r="B163" s="31"/>
      <c r="C163" s="170">
        <v>13</v>
      </c>
      <c r="D163" s="170" t="s">
        <v>121</v>
      </c>
      <c r="E163" s="171" t="s">
        <v>246</v>
      </c>
      <c r="F163" s="172" t="s">
        <v>247</v>
      </c>
      <c r="G163" s="173" t="s">
        <v>122</v>
      </c>
      <c r="H163" s="174">
        <v>331.5</v>
      </c>
      <c r="I163" s="374">
        <v>0</v>
      </c>
      <c r="J163" s="175">
        <f>ROUND(I163*H163,2)</f>
        <v>0</v>
      </c>
      <c r="K163" s="172" t="s">
        <v>123</v>
      </c>
      <c r="L163" s="35"/>
      <c r="M163" s="381" t="s">
        <v>1</v>
      </c>
      <c r="N163" s="176" t="s">
        <v>37</v>
      </c>
      <c r="O163" s="177">
        <v>0.5</v>
      </c>
      <c r="P163" s="177">
        <f>O163*H163</f>
        <v>165.75</v>
      </c>
      <c r="Q163" s="177">
        <v>8.4250000000000005E-2</v>
      </c>
      <c r="R163" s="177">
        <f>Q163*H163</f>
        <v>27.928875000000001</v>
      </c>
      <c r="S163" s="177">
        <v>0</v>
      </c>
      <c r="T163" s="17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9" t="s">
        <v>124</v>
      </c>
      <c r="AT163" s="179" t="s">
        <v>121</v>
      </c>
      <c r="AU163" s="179" t="s">
        <v>80</v>
      </c>
      <c r="AY163" s="16" t="s">
        <v>120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6" t="s">
        <v>80</v>
      </c>
      <c r="BK163" s="180">
        <f>ROUND(I163*H163,2)</f>
        <v>0</v>
      </c>
      <c r="BL163" s="16" t="s">
        <v>124</v>
      </c>
      <c r="BM163" s="179" t="s">
        <v>248</v>
      </c>
    </row>
    <row r="164" spans="1:65" s="13" customFormat="1" x14ac:dyDescent="0.2">
      <c r="B164" s="190"/>
      <c r="C164" s="191"/>
      <c r="D164" s="183" t="s">
        <v>125</v>
      </c>
      <c r="E164" s="192" t="s">
        <v>214</v>
      </c>
      <c r="F164" s="193" t="s">
        <v>716</v>
      </c>
      <c r="G164" s="191"/>
      <c r="H164" s="194">
        <v>331.5</v>
      </c>
      <c r="I164" s="370"/>
      <c r="J164" s="191"/>
      <c r="K164" s="191"/>
      <c r="L164" s="195"/>
      <c r="M164" s="379"/>
      <c r="N164" s="196"/>
      <c r="O164" s="196"/>
      <c r="P164" s="196"/>
      <c r="Q164" s="196"/>
      <c r="R164" s="196"/>
      <c r="S164" s="196"/>
      <c r="T164" s="197"/>
      <c r="AT164" s="198" t="s">
        <v>125</v>
      </c>
      <c r="AU164" s="198" t="s">
        <v>80</v>
      </c>
      <c r="AV164" s="13" t="s">
        <v>82</v>
      </c>
      <c r="AW164" s="13" t="s">
        <v>28</v>
      </c>
      <c r="AX164" s="13" t="s">
        <v>80</v>
      </c>
      <c r="AY164" s="198" t="s">
        <v>120</v>
      </c>
    </row>
    <row r="165" spans="1:65" s="2" customFormat="1" ht="16.5" customHeight="1" x14ac:dyDescent="0.2">
      <c r="A165" s="30"/>
      <c r="B165" s="31"/>
      <c r="C165" s="208">
        <v>14</v>
      </c>
      <c r="D165" s="208" t="s">
        <v>180</v>
      </c>
      <c r="E165" s="209" t="s">
        <v>249</v>
      </c>
      <c r="F165" s="210" t="s">
        <v>250</v>
      </c>
      <c r="G165" s="211" t="s">
        <v>122</v>
      </c>
      <c r="H165" s="212">
        <v>10.1</v>
      </c>
      <c r="I165" s="375">
        <v>0</v>
      </c>
      <c r="J165" s="213">
        <f>ROUND(I165*H165,2)</f>
        <v>0</v>
      </c>
      <c r="K165" s="210" t="s">
        <v>123</v>
      </c>
      <c r="L165" s="214"/>
      <c r="M165" s="382" t="s">
        <v>1</v>
      </c>
      <c r="N165" s="215" t="s">
        <v>37</v>
      </c>
      <c r="O165" s="177">
        <v>0</v>
      </c>
      <c r="P165" s="177">
        <f>O165*H165</f>
        <v>0</v>
      </c>
      <c r="Q165" s="177">
        <v>0.13100000000000001</v>
      </c>
      <c r="R165" s="177">
        <f>Q165*H165</f>
        <v>1.3230999999999999</v>
      </c>
      <c r="S165" s="177">
        <v>0</v>
      </c>
      <c r="T165" s="178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9" t="s">
        <v>148</v>
      </c>
      <c r="AT165" s="179" t="s">
        <v>180</v>
      </c>
      <c r="AU165" s="179" t="s">
        <v>80</v>
      </c>
      <c r="AY165" s="16" t="s">
        <v>120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6" t="s">
        <v>80</v>
      </c>
      <c r="BK165" s="180">
        <f>ROUND(I165*H165,2)</f>
        <v>0</v>
      </c>
      <c r="BL165" s="16" t="s">
        <v>124</v>
      </c>
      <c r="BM165" s="179" t="s">
        <v>251</v>
      </c>
    </row>
    <row r="166" spans="1:65" s="13" customFormat="1" x14ac:dyDescent="0.2">
      <c r="B166" s="190"/>
      <c r="C166" s="191"/>
      <c r="D166" s="183" t="s">
        <v>125</v>
      </c>
      <c r="E166" s="192" t="s">
        <v>1</v>
      </c>
      <c r="F166" s="193" t="s">
        <v>718</v>
      </c>
      <c r="G166" s="191"/>
      <c r="H166" s="194">
        <v>10.1</v>
      </c>
      <c r="I166" s="370"/>
      <c r="J166" s="191"/>
      <c r="K166" s="191"/>
      <c r="L166" s="195"/>
      <c r="M166" s="379"/>
      <c r="N166" s="196"/>
      <c r="O166" s="196"/>
      <c r="P166" s="196"/>
      <c r="Q166" s="196"/>
      <c r="R166" s="196"/>
      <c r="S166" s="196"/>
      <c r="T166" s="197"/>
      <c r="AT166" s="198" t="s">
        <v>125</v>
      </c>
      <c r="AU166" s="198" t="s">
        <v>80</v>
      </c>
      <c r="AV166" s="13" t="s">
        <v>82</v>
      </c>
      <c r="AW166" s="13" t="s">
        <v>28</v>
      </c>
      <c r="AX166" s="13" t="s">
        <v>72</v>
      </c>
      <c r="AY166" s="198" t="s">
        <v>120</v>
      </c>
    </row>
    <row r="167" spans="1:65" s="2" customFormat="1" ht="16.5" customHeight="1" x14ac:dyDescent="0.2">
      <c r="A167" s="30"/>
      <c r="B167" s="31"/>
      <c r="C167" s="208">
        <v>15</v>
      </c>
      <c r="D167" s="208" t="s">
        <v>180</v>
      </c>
      <c r="E167" s="209" t="s">
        <v>252</v>
      </c>
      <c r="F167" s="210" t="s">
        <v>253</v>
      </c>
      <c r="G167" s="211" t="s">
        <v>122</v>
      </c>
      <c r="H167" s="212">
        <v>334.815</v>
      </c>
      <c r="I167" s="375">
        <v>0</v>
      </c>
      <c r="J167" s="213">
        <f>ROUND(I167*H167,2)</f>
        <v>0</v>
      </c>
      <c r="K167" s="210" t="s">
        <v>123</v>
      </c>
      <c r="L167" s="214"/>
      <c r="M167" s="382" t="s">
        <v>1</v>
      </c>
      <c r="N167" s="215" t="s">
        <v>37</v>
      </c>
      <c r="O167" s="177">
        <v>0</v>
      </c>
      <c r="P167" s="177">
        <f>O167*H167</f>
        <v>0</v>
      </c>
      <c r="Q167" s="177">
        <v>0.13100000000000001</v>
      </c>
      <c r="R167" s="177">
        <f>Q167*H167</f>
        <v>43.860765000000001</v>
      </c>
      <c r="S167" s="177">
        <v>0</v>
      </c>
      <c r="T167" s="178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9" t="s">
        <v>148</v>
      </c>
      <c r="AT167" s="179" t="s">
        <v>180</v>
      </c>
      <c r="AU167" s="179" t="s">
        <v>80</v>
      </c>
      <c r="AY167" s="16" t="s">
        <v>120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6" t="s">
        <v>80</v>
      </c>
      <c r="BK167" s="180">
        <f>ROUND(I167*H167,2)</f>
        <v>0</v>
      </c>
      <c r="BL167" s="16" t="s">
        <v>124</v>
      </c>
      <c r="BM167" s="179" t="s">
        <v>254</v>
      </c>
    </row>
    <row r="168" spans="1:65" s="12" customFormat="1" x14ac:dyDescent="0.2">
      <c r="B168" s="181"/>
      <c r="C168" s="182"/>
      <c r="D168" s="183" t="s">
        <v>125</v>
      </c>
      <c r="E168" s="184" t="s">
        <v>1</v>
      </c>
      <c r="F168" s="185" t="s">
        <v>632</v>
      </c>
      <c r="G168" s="182"/>
      <c r="H168" s="184" t="s">
        <v>1</v>
      </c>
      <c r="I168" s="369"/>
      <c r="J168" s="182"/>
      <c r="K168" s="182"/>
      <c r="L168" s="186"/>
      <c r="M168" s="378"/>
      <c r="N168" s="187"/>
      <c r="O168" s="187"/>
      <c r="P168" s="187"/>
      <c r="Q168" s="187"/>
      <c r="R168" s="187"/>
      <c r="S168" s="187"/>
      <c r="T168" s="188"/>
      <c r="AT168" s="189" t="s">
        <v>125</v>
      </c>
      <c r="AU168" s="189" t="s">
        <v>80</v>
      </c>
      <c r="AV168" s="12" t="s">
        <v>80</v>
      </c>
      <c r="AW168" s="12" t="s">
        <v>28</v>
      </c>
      <c r="AX168" s="12" t="s">
        <v>72</v>
      </c>
      <c r="AY168" s="189" t="s">
        <v>120</v>
      </c>
    </row>
    <row r="169" spans="1:65" s="13" customFormat="1" x14ac:dyDescent="0.2">
      <c r="B169" s="190"/>
      <c r="C169" s="191"/>
      <c r="D169" s="183" t="s">
        <v>125</v>
      </c>
      <c r="E169" s="192" t="s">
        <v>1</v>
      </c>
      <c r="F169" s="193">
        <v>330</v>
      </c>
      <c r="G169" s="191"/>
      <c r="H169" s="194">
        <v>330</v>
      </c>
      <c r="I169" s="370"/>
      <c r="J169" s="191"/>
      <c r="K169" s="191"/>
      <c r="L169" s="195"/>
      <c r="M169" s="379"/>
      <c r="N169" s="196"/>
      <c r="O169" s="196"/>
      <c r="P169" s="196"/>
      <c r="Q169" s="196"/>
      <c r="R169" s="196"/>
      <c r="S169" s="196"/>
      <c r="T169" s="197"/>
      <c r="AT169" s="198" t="s">
        <v>125</v>
      </c>
      <c r="AU169" s="198" t="s">
        <v>80</v>
      </c>
      <c r="AV169" s="13" t="s">
        <v>82</v>
      </c>
      <c r="AW169" s="13" t="s">
        <v>28</v>
      </c>
      <c r="AX169" s="13" t="s">
        <v>72</v>
      </c>
      <c r="AY169" s="198" t="s">
        <v>120</v>
      </c>
    </row>
    <row r="170" spans="1:65" s="12" customFormat="1" x14ac:dyDescent="0.2">
      <c r="B170" s="181"/>
      <c r="C170" s="182"/>
      <c r="D170" s="183" t="s">
        <v>125</v>
      </c>
      <c r="E170" s="184" t="s">
        <v>1</v>
      </c>
      <c r="F170" s="185" t="s">
        <v>633</v>
      </c>
      <c r="G170" s="182"/>
      <c r="H170" s="184" t="s">
        <v>1</v>
      </c>
      <c r="I170" s="369"/>
      <c r="J170" s="182"/>
      <c r="K170" s="182"/>
      <c r="L170" s="186"/>
      <c r="M170" s="378"/>
      <c r="N170" s="187"/>
      <c r="O170" s="187"/>
      <c r="P170" s="187"/>
      <c r="Q170" s="187"/>
      <c r="R170" s="187"/>
      <c r="S170" s="187"/>
      <c r="T170" s="188"/>
      <c r="AT170" s="189" t="s">
        <v>125</v>
      </c>
      <c r="AU170" s="189" t="s">
        <v>80</v>
      </c>
      <c r="AV170" s="12" t="s">
        <v>80</v>
      </c>
      <c r="AW170" s="12" t="s">
        <v>28</v>
      </c>
      <c r="AX170" s="12" t="s">
        <v>72</v>
      </c>
      <c r="AY170" s="189" t="s">
        <v>120</v>
      </c>
    </row>
    <row r="171" spans="1:65" s="13" customFormat="1" x14ac:dyDescent="0.2">
      <c r="B171" s="190"/>
      <c r="C171" s="191"/>
      <c r="D171" s="183" t="s">
        <v>125</v>
      </c>
      <c r="E171" s="192" t="s">
        <v>1</v>
      </c>
      <c r="F171" s="193">
        <v>1.5</v>
      </c>
      <c r="G171" s="191"/>
      <c r="H171" s="194">
        <v>1.5</v>
      </c>
      <c r="I171" s="370"/>
      <c r="J171" s="191"/>
      <c r="K171" s="191"/>
      <c r="L171" s="195"/>
      <c r="M171" s="379"/>
      <c r="N171" s="196"/>
      <c r="O171" s="196"/>
      <c r="P171" s="196"/>
      <c r="Q171" s="196"/>
      <c r="R171" s="196"/>
      <c r="S171" s="196"/>
      <c r="T171" s="197"/>
      <c r="AT171" s="198" t="s">
        <v>125</v>
      </c>
      <c r="AU171" s="198" t="s">
        <v>80</v>
      </c>
      <c r="AV171" s="13" t="s">
        <v>82</v>
      </c>
      <c r="AW171" s="13" t="s">
        <v>28</v>
      </c>
      <c r="AX171" s="13" t="s">
        <v>72</v>
      </c>
      <c r="AY171" s="198" t="s">
        <v>120</v>
      </c>
    </row>
    <row r="172" spans="1:65" s="14" customFormat="1" x14ac:dyDescent="0.2">
      <c r="B172" s="199"/>
      <c r="C172" s="200"/>
      <c r="D172" s="183" t="s">
        <v>125</v>
      </c>
      <c r="E172" s="201" t="s">
        <v>1</v>
      </c>
      <c r="F172" s="202" t="s">
        <v>131</v>
      </c>
      <c r="G172" s="200"/>
      <c r="H172" s="203">
        <v>331.5</v>
      </c>
      <c r="I172" s="371"/>
      <c r="J172" s="200"/>
      <c r="K172" s="200"/>
      <c r="L172" s="204"/>
      <c r="M172" s="380"/>
      <c r="N172" s="205"/>
      <c r="O172" s="205"/>
      <c r="P172" s="205"/>
      <c r="Q172" s="205"/>
      <c r="R172" s="205"/>
      <c r="S172" s="205"/>
      <c r="T172" s="206"/>
      <c r="AT172" s="207" t="s">
        <v>125</v>
      </c>
      <c r="AU172" s="207" t="s">
        <v>80</v>
      </c>
      <c r="AV172" s="14" t="s">
        <v>124</v>
      </c>
      <c r="AW172" s="14" t="s">
        <v>28</v>
      </c>
      <c r="AX172" s="14" t="s">
        <v>80</v>
      </c>
      <c r="AY172" s="207" t="s">
        <v>120</v>
      </c>
    </row>
    <row r="173" spans="1:65" s="13" customFormat="1" x14ac:dyDescent="0.2">
      <c r="B173" s="190"/>
      <c r="C173" s="191"/>
      <c r="D173" s="183" t="s">
        <v>125</v>
      </c>
      <c r="E173" s="192" t="s">
        <v>1</v>
      </c>
      <c r="F173" s="193" t="s">
        <v>719</v>
      </c>
      <c r="G173" s="191"/>
      <c r="H173" s="194">
        <v>334.815</v>
      </c>
      <c r="I173" s="370"/>
      <c r="J173" s="191"/>
      <c r="K173" s="191"/>
      <c r="L173" s="195"/>
      <c r="M173" s="379"/>
      <c r="N173" s="196"/>
      <c r="O173" s="196"/>
      <c r="P173" s="196"/>
      <c r="Q173" s="196"/>
      <c r="R173" s="196"/>
      <c r="S173" s="196"/>
      <c r="T173" s="197"/>
      <c r="AT173" s="198" t="s">
        <v>125</v>
      </c>
      <c r="AU173" s="198" t="s">
        <v>80</v>
      </c>
      <c r="AV173" s="13" t="s">
        <v>82</v>
      </c>
      <c r="AW173" s="13" t="s">
        <v>28</v>
      </c>
      <c r="AX173" s="13" t="s">
        <v>72</v>
      </c>
      <c r="AY173" s="198" t="s">
        <v>120</v>
      </c>
    </row>
    <row r="174" spans="1:65" s="11" customFormat="1" ht="25.9" customHeight="1" x14ac:dyDescent="0.2">
      <c r="B174" s="158"/>
      <c r="C174" s="159"/>
      <c r="D174" s="160" t="s">
        <v>71</v>
      </c>
      <c r="E174" s="161" t="s">
        <v>152</v>
      </c>
      <c r="F174" s="161" t="s">
        <v>185</v>
      </c>
      <c r="G174" s="159"/>
      <c r="H174" s="159"/>
      <c r="I174" s="372"/>
      <c r="J174" s="162">
        <f>BK174</f>
        <v>0</v>
      </c>
      <c r="K174" s="159"/>
      <c r="L174" s="163"/>
      <c r="M174" s="377"/>
      <c r="N174" s="164"/>
      <c r="O174" s="164"/>
      <c r="P174" s="165">
        <f>SUM(P175:P188)</f>
        <v>69.216000000000008</v>
      </c>
      <c r="Q174" s="164"/>
      <c r="R174" s="165">
        <f>SUM(R175:R188)</f>
        <v>35.233350000000002</v>
      </c>
      <c r="S174" s="164"/>
      <c r="T174" s="166">
        <f>SUM(T175:T188)</f>
        <v>0</v>
      </c>
      <c r="AR174" s="167" t="s">
        <v>80</v>
      </c>
      <c r="AT174" s="168" t="s">
        <v>71</v>
      </c>
      <c r="AU174" s="168" t="s">
        <v>72</v>
      </c>
      <c r="AY174" s="167" t="s">
        <v>120</v>
      </c>
      <c r="BK174" s="169">
        <f>SUM(BK175:BK188)</f>
        <v>0</v>
      </c>
    </row>
    <row r="175" spans="1:65" s="2" customFormat="1" ht="24" customHeight="1" x14ac:dyDescent="0.2">
      <c r="A175" s="30"/>
      <c r="B175" s="31"/>
      <c r="C175" s="170">
        <v>16</v>
      </c>
      <c r="D175" s="170" t="s">
        <v>121</v>
      </c>
      <c r="E175" s="171" t="s">
        <v>303</v>
      </c>
      <c r="F175" s="172" t="s">
        <v>304</v>
      </c>
      <c r="G175" s="173" t="s">
        <v>163</v>
      </c>
      <c r="H175" s="174">
        <v>186</v>
      </c>
      <c r="I175" s="374">
        <v>0</v>
      </c>
      <c r="J175" s="175">
        <f>ROUND(I175*H175,2)</f>
        <v>0</v>
      </c>
      <c r="K175" s="172" t="s">
        <v>123</v>
      </c>
      <c r="L175" s="35"/>
      <c r="M175" s="381" t="s">
        <v>1</v>
      </c>
      <c r="N175" s="176" t="s">
        <v>37</v>
      </c>
      <c r="O175" s="177">
        <v>0.216</v>
      </c>
      <c r="P175" s="177">
        <f>O175*H175</f>
        <v>40.176000000000002</v>
      </c>
      <c r="Q175" s="177">
        <v>0.1295</v>
      </c>
      <c r="R175" s="177">
        <f>Q175*H175</f>
        <v>24.087</v>
      </c>
      <c r="S175" s="177">
        <v>0</v>
      </c>
      <c r="T175" s="178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9" t="s">
        <v>124</v>
      </c>
      <c r="AT175" s="179" t="s">
        <v>121</v>
      </c>
      <c r="AU175" s="179" t="s">
        <v>80</v>
      </c>
      <c r="AY175" s="16" t="s">
        <v>120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6" t="s">
        <v>80</v>
      </c>
      <c r="BK175" s="180">
        <f>ROUND(I175*H175,2)</f>
        <v>0</v>
      </c>
      <c r="BL175" s="16" t="s">
        <v>124</v>
      </c>
      <c r="BM175" s="179" t="s">
        <v>305</v>
      </c>
    </row>
    <row r="176" spans="1:65" s="12" customFormat="1" x14ac:dyDescent="0.2">
      <c r="B176" s="181"/>
      <c r="C176" s="182"/>
      <c r="D176" s="183" t="s">
        <v>125</v>
      </c>
      <c r="E176" s="184" t="s">
        <v>1</v>
      </c>
      <c r="F176" s="185" t="s">
        <v>230</v>
      </c>
      <c r="G176" s="182"/>
      <c r="H176" s="184" t="s">
        <v>1</v>
      </c>
      <c r="I176" s="369"/>
      <c r="J176" s="182"/>
      <c r="K176" s="182"/>
      <c r="L176" s="186"/>
      <c r="M176" s="378"/>
      <c r="N176" s="187"/>
      <c r="O176" s="187"/>
      <c r="P176" s="187"/>
      <c r="Q176" s="187"/>
      <c r="R176" s="187"/>
      <c r="S176" s="187"/>
      <c r="T176" s="188"/>
      <c r="AT176" s="189" t="s">
        <v>125</v>
      </c>
      <c r="AU176" s="189" t="s">
        <v>80</v>
      </c>
      <c r="AV176" s="12" t="s">
        <v>80</v>
      </c>
      <c r="AW176" s="12" t="s">
        <v>28</v>
      </c>
      <c r="AX176" s="12" t="s">
        <v>72</v>
      </c>
      <c r="AY176" s="189" t="s">
        <v>120</v>
      </c>
    </row>
    <row r="177" spans="1:65" s="13" customFormat="1" x14ac:dyDescent="0.2">
      <c r="B177" s="190"/>
      <c r="C177" s="191"/>
      <c r="D177" s="183" t="s">
        <v>125</v>
      </c>
      <c r="E177" s="192" t="s">
        <v>1</v>
      </c>
      <c r="F177" s="193">
        <v>50</v>
      </c>
      <c r="G177" s="191"/>
      <c r="H177" s="194">
        <v>50</v>
      </c>
      <c r="I177" s="370"/>
      <c r="J177" s="191"/>
      <c r="K177" s="191"/>
      <c r="L177" s="195"/>
      <c r="M177" s="379"/>
      <c r="N177" s="196"/>
      <c r="O177" s="196"/>
      <c r="P177" s="196"/>
      <c r="Q177" s="196"/>
      <c r="R177" s="196"/>
      <c r="S177" s="196"/>
      <c r="T177" s="197"/>
      <c r="AT177" s="198" t="s">
        <v>125</v>
      </c>
      <c r="AU177" s="198" t="s">
        <v>80</v>
      </c>
      <c r="AV177" s="13" t="s">
        <v>82</v>
      </c>
      <c r="AW177" s="13" t="s">
        <v>28</v>
      </c>
      <c r="AX177" s="13" t="s">
        <v>72</v>
      </c>
      <c r="AY177" s="198" t="s">
        <v>120</v>
      </c>
    </row>
    <row r="178" spans="1:65" s="12" customFormat="1" x14ac:dyDescent="0.2">
      <c r="B178" s="181"/>
      <c r="C178" s="182"/>
      <c r="D178" s="183" t="s">
        <v>125</v>
      </c>
      <c r="E178" s="184" t="s">
        <v>1</v>
      </c>
      <c r="F178" s="185" t="s">
        <v>231</v>
      </c>
      <c r="G178" s="182"/>
      <c r="H178" s="184" t="s">
        <v>1</v>
      </c>
      <c r="I178" s="369"/>
      <c r="J178" s="182"/>
      <c r="K178" s="182"/>
      <c r="L178" s="186"/>
      <c r="M178" s="378"/>
      <c r="N178" s="187"/>
      <c r="O178" s="187"/>
      <c r="P178" s="187"/>
      <c r="Q178" s="187"/>
      <c r="R178" s="187"/>
      <c r="S178" s="187"/>
      <c r="T178" s="188"/>
      <c r="AT178" s="189" t="s">
        <v>125</v>
      </c>
      <c r="AU178" s="189" t="s">
        <v>80</v>
      </c>
      <c r="AV178" s="12" t="s">
        <v>80</v>
      </c>
      <c r="AW178" s="12" t="s">
        <v>28</v>
      </c>
      <c r="AX178" s="12" t="s">
        <v>72</v>
      </c>
      <c r="AY178" s="189" t="s">
        <v>120</v>
      </c>
    </row>
    <row r="179" spans="1:65" s="13" customFormat="1" x14ac:dyDescent="0.2">
      <c r="B179" s="190"/>
      <c r="C179" s="191"/>
      <c r="D179" s="183" t="s">
        <v>125</v>
      </c>
      <c r="E179" s="192" t="s">
        <v>1</v>
      </c>
      <c r="F179" s="193">
        <v>41</v>
      </c>
      <c r="G179" s="191"/>
      <c r="H179" s="194">
        <v>41</v>
      </c>
      <c r="I179" s="370"/>
      <c r="J179" s="191"/>
      <c r="K179" s="191"/>
      <c r="L179" s="195"/>
      <c r="M179" s="379"/>
      <c r="N179" s="196"/>
      <c r="O179" s="196"/>
      <c r="P179" s="196"/>
      <c r="Q179" s="196"/>
      <c r="R179" s="196"/>
      <c r="S179" s="196"/>
      <c r="T179" s="197"/>
      <c r="AT179" s="198" t="s">
        <v>125</v>
      </c>
      <c r="AU179" s="198" t="s">
        <v>80</v>
      </c>
      <c r="AV179" s="13" t="s">
        <v>82</v>
      </c>
      <c r="AW179" s="13" t="s">
        <v>28</v>
      </c>
      <c r="AX179" s="13" t="s">
        <v>72</v>
      </c>
      <c r="AY179" s="198" t="s">
        <v>120</v>
      </c>
    </row>
    <row r="180" spans="1:65" s="12" customFormat="1" x14ac:dyDescent="0.2">
      <c r="B180" s="181"/>
      <c r="C180" s="182"/>
      <c r="D180" s="183" t="s">
        <v>125</v>
      </c>
      <c r="E180" s="184" t="s">
        <v>1</v>
      </c>
      <c r="F180" s="185" t="s">
        <v>232</v>
      </c>
      <c r="G180" s="182"/>
      <c r="H180" s="184" t="s">
        <v>1</v>
      </c>
      <c r="I180" s="369"/>
      <c r="J180" s="182"/>
      <c r="K180" s="182"/>
      <c r="L180" s="186"/>
      <c r="M180" s="378"/>
      <c r="N180" s="187"/>
      <c r="O180" s="187"/>
      <c r="P180" s="187"/>
      <c r="Q180" s="187"/>
      <c r="R180" s="187"/>
      <c r="S180" s="187"/>
      <c r="T180" s="188"/>
      <c r="AT180" s="189" t="s">
        <v>125</v>
      </c>
      <c r="AU180" s="189" t="s">
        <v>80</v>
      </c>
      <c r="AV180" s="12" t="s">
        <v>80</v>
      </c>
      <c r="AW180" s="12" t="s">
        <v>28</v>
      </c>
      <c r="AX180" s="12" t="s">
        <v>72</v>
      </c>
      <c r="AY180" s="189" t="s">
        <v>120</v>
      </c>
    </row>
    <row r="181" spans="1:65" s="13" customFormat="1" x14ac:dyDescent="0.2">
      <c r="B181" s="190"/>
      <c r="C181" s="191"/>
      <c r="D181" s="183" t="s">
        <v>125</v>
      </c>
      <c r="E181" s="192" t="s">
        <v>1</v>
      </c>
      <c r="F181" s="193">
        <v>75</v>
      </c>
      <c r="G181" s="191"/>
      <c r="H181" s="194">
        <v>75</v>
      </c>
      <c r="I181" s="370"/>
      <c r="J181" s="191"/>
      <c r="K181" s="191"/>
      <c r="L181" s="195"/>
      <c r="M181" s="379"/>
      <c r="N181" s="196"/>
      <c r="O181" s="196"/>
      <c r="P181" s="196"/>
      <c r="Q181" s="196"/>
      <c r="R181" s="196"/>
      <c r="S181" s="196"/>
      <c r="T181" s="197"/>
      <c r="AT181" s="198" t="s">
        <v>125</v>
      </c>
      <c r="AU181" s="198" t="s">
        <v>80</v>
      </c>
      <c r="AV181" s="13" t="s">
        <v>82</v>
      </c>
      <c r="AW181" s="13" t="s">
        <v>28</v>
      </c>
      <c r="AX181" s="13" t="s">
        <v>72</v>
      </c>
      <c r="AY181" s="198" t="s">
        <v>120</v>
      </c>
    </row>
    <row r="182" spans="1:65" s="12" customFormat="1" x14ac:dyDescent="0.2">
      <c r="B182" s="181"/>
      <c r="C182" s="182"/>
      <c r="D182" s="183" t="s">
        <v>125</v>
      </c>
      <c r="E182" s="184" t="s">
        <v>1</v>
      </c>
      <c r="F182" s="185" t="s">
        <v>233</v>
      </c>
      <c r="G182" s="182"/>
      <c r="H182" s="184" t="s">
        <v>1</v>
      </c>
      <c r="I182" s="369"/>
      <c r="J182" s="182"/>
      <c r="K182" s="182"/>
      <c r="L182" s="186"/>
      <c r="M182" s="378"/>
      <c r="N182" s="187"/>
      <c r="O182" s="187"/>
      <c r="P182" s="187"/>
      <c r="Q182" s="187"/>
      <c r="R182" s="187"/>
      <c r="S182" s="187"/>
      <c r="T182" s="188"/>
      <c r="AT182" s="189" t="s">
        <v>125</v>
      </c>
      <c r="AU182" s="189" t="s">
        <v>80</v>
      </c>
      <c r="AV182" s="12" t="s">
        <v>80</v>
      </c>
      <c r="AW182" s="12" t="s">
        <v>28</v>
      </c>
      <c r="AX182" s="12" t="s">
        <v>72</v>
      </c>
      <c r="AY182" s="189" t="s">
        <v>120</v>
      </c>
    </row>
    <row r="183" spans="1:65" s="13" customFormat="1" x14ac:dyDescent="0.2">
      <c r="B183" s="190"/>
      <c r="C183" s="191"/>
      <c r="D183" s="183" t="s">
        <v>125</v>
      </c>
      <c r="E183" s="192" t="s">
        <v>1</v>
      </c>
      <c r="F183" s="193">
        <v>20</v>
      </c>
      <c r="G183" s="191"/>
      <c r="H183" s="194">
        <v>20</v>
      </c>
      <c r="I183" s="370"/>
      <c r="J183" s="191"/>
      <c r="K183" s="191"/>
      <c r="L183" s="195"/>
      <c r="M183" s="379"/>
      <c r="N183" s="196"/>
      <c r="O183" s="196"/>
      <c r="P183" s="196"/>
      <c r="Q183" s="196"/>
      <c r="R183" s="196"/>
      <c r="S183" s="196"/>
      <c r="T183" s="197"/>
      <c r="AT183" s="198" t="s">
        <v>125</v>
      </c>
      <c r="AU183" s="198" t="s">
        <v>80</v>
      </c>
      <c r="AV183" s="13" t="s">
        <v>82</v>
      </c>
      <c r="AW183" s="13" t="s">
        <v>28</v>
      </c>
      <c r="AX183" s="13" t="s">
        <v>72</v>
      </c>
      <c r="AY183" s="198" t="s">
        <v>120</v>
      </c>
    </row>
    <row r="184" spans="1:65" s="14" customFormat="1" x14ac:dyDescent="0.2">
      <c r="B184" s="199"/>
      <c r="C184" s="200"/>
      <c r="D184" s="183" t="s">
        <v>125</v>
      </c>
      <c r="E184" s="201" t="s">
        <v>1</v>
      </c>
      <c r="F184" s="202" t="s">
        <v>131</v>
      </c>
      <c r="G184" s="200"/>
      <c r="H184" s="203">
        <v>186</v>
      </c>
      <c r="I184" s="371"/>
      <c r="J184" s="200"/>
      <c r="K184" s="200"/>
      <c r="L184" s="204"/>
      <c r="M184" s="380"/>
      <c r="N184" s="205"/>
      <c r="O184" s="205"/>
      <c r="P184" s="205"/>
      <c r="Q184" s="205"/>
      <c r="R184" s="205"/>
      <c r="S184" s="205"/>
      <c r="T184" s="206"/>
      <c r="AT184" s="207" t="s">
        <v>125</v>
      </c>
      <c r="AU184" s="207" t="s">
        <v>80</v>
      </c>
      <c r="AV184" s="14" t="s">
        <v>124</v>
      </c>
      <c r="AW184" s="14" t="s">
        <v>28</v>
      </c>
      <c r="AX184" s="14" t="s">
        <v>80</v>
      </c>
      <c r="AY184" s="207" t="s">
        <v>120</v>
      </c>
    </row>
    <row r="185" spans="1:65" s="2" customFormat="1" ht="16.5" customHeight="1" x14ac:dyDescent="0.2">
      <c r="A185" s="261"/>
      <c r="B185" s="31"/>
      <c r="C185" s="208">
        <v>17</v>
      </c>
      <c r="D185" s="208" t="s">
        <v>180</v>
      </c>
      <c r="E185" s="209" t="s">
        <v>306</v>
      </c>
      <c r="F185" s="210" t="s">
        <v>307</v>
      </c>
      <c r="G185" s="211" t="s">
        <v>163</v>
      </c>
      <c r="H185" s="212">
        <v>187.86</v>
      </c>
      <c r="I185" s="375">
        <v>0</v>
      </c>
      <c r="J185" s="213">
        <f>ROUND(I185*H185,2)</f>
        <v>0</v>
      </c>
      <c r="K185" s="210" t="s">
        <v>123</v>
      </c>
      <c r="L185" s="214"/>
      <c r="M185" s="382" t="s">
        <v>1</v>
      </c>
      <c r="N185" s="215" t="s">
        <v>37</v>
      </c>
      <c r="O185" s="177">
        <v>0</v>
      </c>
      <c r="P185" s="177">
        <f>O185*H185</f>
        <v>0</v>
      </c>
      <c r="Q185" s="177">
        <v>5.8000000000000003E-2</v>
      </c>
      <c r="R185" s="177">
        <f>Q185*H185</f>
        <v>10.895880000000002</v>
      </c>
      <c r="S185" s="177">
        <v>0</v>
      </c>
      <c r="T185" s="178">
        <f>S185*H185</f>
        <v>0</v>
      </c>
      <c r="U185" s="261"/>
      <c r="V185" s="261"/>
      <c r="W185" s="261"/>
      <c r="X185" s="261"/>
      <c r="Y185" s="261"/>
      <c r="Z185" s="261"/>
      <c r="AA185" s="261"/>
      <c r="AB185" s="261"/>
      <c r="AC185" s="261"/>
      <c r="AD185" s="261"/>
      <c r="AE185" s="261"/>
      <c r="AR185" s="179" t="s">
        <v>148</v>
      </c>
      <c r="AT185" s="179" t="s">
        <v>180</v>
      </c>
      <c r="AU185" s="179" t="s">
        <v>80</v>
      </c>
      <c r="AY185" s="16" t="s">
        <v>120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6" t="s">
        <v>80</v>
      </c>
      <c r="BK185" s="180">
        <f>ROUND(I185*H185,2)</f>
        <v>0</v>
      </c>
      <c r="BL185" s="16" t="s">
        <v>124</v>
      </c>
      <c r="BM185" s="179" t="s">
        <v>308</v>
      </c>
    </row>
    <row r="186" spans="1:65" s="13" customFormat="1" x14ac:dyDescent="0.2">
      <c r="B186" s="190"/>
      <c r="C186" s="191"/>
      <c r="D186" s="183" t="s">
        <v>125</v>
      </c>
      <c r="E186" s="192" t="s">
        <v>1</v>
      </c>
      <c r="F186" s="193" t="s">
        <v>717</v>
      </c>
      <c r="G186" s="191"/>
      <c r="H186" s="194">
        <v>187.86</v>
      </c>
      <c r="I186" s="370"/>
      <c r="J186" s="191"/>
      <c r="K186" s="191"/>
      <c r="L186" s="195"/>
      <c r="M186" s="379"/>
      <c r="N186" s="196"/>
      <c r="O186" s="196"/>
      <c r="P186" s="196"/>
      <c r="Q186" s="196"/>
      <c r="R186" s="196"/>
      <c r="S186" s="196"/>
      <c r="T186" s="197"/>
      <c r="AT186" s="198" t="s">
        <v>125</v>
      </c>
      <c r="AU186" s="198" t="s">
        <v>80</v>
      </c>
      <c r="AV186" s="13" t="s">
        <v>82</v>
      </c>
      <c r="AW186" s="13" t="s">
        <v>28</v>
      </c>
      <c r="AX186" s="13" t="s">
        <v>72</v>
      </c>
      <c r="AY186" s="198" t="s">
        <v>120</v>
      </c>
    </row>
    <row r="187" spans="1:65" s="2" customFormat="1" ht="17.25" customHeight="1" x14ac:dyDescent="0.2">
      <c r="A187" s="261"/>
      <c r="B187" s="31"/>
      <c r="C187" s="170">
        <v>18</v>
      </c>
      <c r="D187" s="170" t="s">
        <v>121</v>
      </c>
      <c r="E187" s="171" t="s">
        <v>519</v>
      </c>
      <c r="F187" s="172" t="s">
        <v>518</v>
      </c>
      <c r="G187" s="173" t="s">
        <v>122</v>
      </c>
      <c r="H187" s="174">
        <v>363</v>
      </c>
      <c r="I187" s="374">
        <v>0</v>
      </c>
      <c r="J187" s="175">
        <f>ROUND(I187*H187,2)</f>
        <v>0</v>
      </c>
      <c r="K187" s="172" t="s">
        <v>123</v>
      </c>
      <c r="L187" s="35"/>
      <c r="M187" s="381" t="s">
        <v>1</v>
      </c>
      <c r="N187" s="176" t="s">
        <v>37</v>
      </c>
      <c r="O187" s="177">
        <v>0.08</v>
      </c>
      <c r="P187" s="177">
        <f>O187*H187</f>
        <v>29.04</v>
      </c>
      <c r="Q187" s="177">
        <v>6.8999999999999997E-4</v>
      </c>
      <c r="R187" s="177">
        <f>Q187*H187</f>
        <v>0.25046999999999997</v>
      </c>
      <c r="S187" s="177">
        <v>0</v>
      </c>
      <c r="T187" s="178">
        <f>S187*H187</f>
        <v>0</v>
      </c>
      <c r="U187" s="261"/>
      <c r="V187" s="261"/>
      <c r="W187" s="261"/>
      <c r="X187" s="261"/>
      <c r="Y187" s="261"/>
      <c r="Z187" s="261"/>
      <c r="AA187" s="261"/>
      <c r="AB187" s="261"/>
      <c r="AC187" s="261"/>
      <c r="AD187" s="261"/>
      <c r="AE187" s="261"/>
      <c r="AR187" s="179" t="s">
        <v>124</v>
      </c>
      <c r="AT187" s="179" t="s">
        <v>121</v>
      </c>
      <c r="AU187" s="179" t="s">
        <v>80</v>
      </c>
      <c r="AY187" s="16" t="s">
        <v>120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6" t="s">
        <v>80</v>
      </c>
      <c r="BK187" s="180">
        <f>ROUND(I187*H187,2)</f>
        <v>0</v>
      </c>
      <c r="BL187" s="16" t="s">
        <v>124</v>
      </c>
      <c r="BM187" s="179" t="s">
        <v>292</v>
      </c>
    </row>
    <row r="188" spans="1:65" s="13" customFormat="1" x14ac:dyDescent="0.2">
      <c r="B188" s="190"/>
      <c r="C188" s="191"/>
      <c r="D188" s="183" t="s">
        <v>125</v>
      </c>
      <c r="E188" s="192" t="s">
        <v>1</v>
      </c>
      <c r="F188" s="193" t="s">
        <v>627</v>
      </c>
      <c r="G188" s="191"/>
      <c r="H188" s="194">
        <v>363</v>
      </c>
      <c r="I188" s="370"/>
      <c r="J188" s="191"/>
      <c r="K188" s="191"/>
      <c r="L188" s="195"/>
      <c r="M188" s="379"/>
      <c r="N188" s="196"/>
      <c r="O188" s="196"/>
      <c r="P188" s="196"/>
      <c r="Q188" s="196"/>
      <c r="R188" s="196"/>
      <c r="S188" s="196"/>
      <c r="T188" s="197"/>
      <c r="AT188" s="198" t="s">
        <v>125</v>
      </c>
      <c r="AU188" s="198" t="s">
        <v>80</v>
      </c>
      <c r="AV188" s="13" t="s">
        <v>82</v>
      </c>
      <c r="AW188" s="13" t="s">
        <v>28</v>
      </c>
      <c r="AX188" s="13" t="s">
        <v>72</v>
      </c>
      <c r="AY188" s="198" t="s">
        <v>120</v>
      </c>
    </row>
    <row r="189" spans="1:65" s="11" customFormat="1" ht="25.9" customHeight="1" x14ac:dyDescent="0.2">
      <c r="B189" s="158"/>
      <c r="C189" s="159"/>
      <c r="D189" s="160" t="s">
        <v>71</v>
      </c>
      <c r="E189" s="161" t="s">
        <v>309</v>
      </c>
      <c r="F189" s="161" t="s">
        <v>310</v>
      </c>
      <c r="G189" s="159"/>
      <c r="H189" s="159"/>
      <c r="I189" s="372"/>
      <c r="J189" s="162">
        <f>BK189</f>
        <v>0</v>
      </c>
      <c r="K189" s="159"/>
      <c r="L189" s="163"/>
      <c r="M189" s="377"/>
      <c r="N189" s="164"/>
      <c r="O189" s="164"/>
      <c r="P189" s="165">
        <f>P190</f>
        <v>137.59942000000001</v>
      </c>
      <c r="Q189" s="164"/>
      <c r="R189" s="165">
        <f>R190</f>
        <v>0</v>
      </c>
      <c r="S189" s="164"/>
      <c r="T189" s="166">
        <f>T190</f>
        <v>0</v>
      </c>
      <c r="AR189" s="167" t="s">
        <v>80</v>
      </c>
      <c r="AT189" s="168" t="s">
        <v>71</v>
      </c>
      <c r="AU189" s="168" t="s">
        <v>72</v>
      </c>
      <c r="AY189" s="167" t="s">
        <v>120</v>
      </c>
      <c r="BK189" s="169">
        <f>BK190</f>
        <v>0</v>
      </c>
    </row>
    <row r="190" spans="1:65" s="2" customFormat="1" ht="24" customHeight="1" x14ac:dyDescent="0.2">
      <c r="A190" s="30"/>
      <c r="B190" s="31"/>
      <c r="C190" s="170">
        <v>19</v>
      </c>
      <c r="D190" s="170" t="s">
        <v>121</v>
      </c>
      <c r="E190" s="171" t="s">
        <v>311</v>
      </c>
      <c r="F190" s="172" t="s">
        <v>312</v>
      </c>
      <c r="G190" s="173" t="s">
        <v>183</v>
      </c>
      <c r="H190" s="174">
        <v>108.346</v>
      </c>
      <c r="I190" s="374">
        <v>0</v>
      </c>
      <c r="J190" s="175">
        <f>ROUND(I190*H190,2)</f>
        <v>0</v>
      </c>
      <c r="K190" s="172" t="s">
        <v>123</v>
      </c>
      <c r="L190" s="35"/>
      <c r="M190" s="383" t="s">
        <v>1</v>
      </c>
      <c r="N190" s="219" t="s">
        <v>37</v>
      </c>
      <c r="O190" s="220">
        <v>1.27</v>
      </c>
      <c r="P190" s="220">
        <f>O190*H190</f>
        <v>137.59942000000001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9" t="s">
        <v>124</v>
      </c>
      <c r="AT190" s="179" t="s">
        <v>121</v>
      </c>
      <c r="AU190" s="179" t="s">
        <v>80</v>
      </c>
      <c r="AY190" s="16" t="s">
        <v>120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6" t="s">
        <v>80</v>
      </c>
      <c r="BK190" s="180">
        <f>ROUND(I190*H190,2)</f>
        <v>0</v>
      </c>
      <c r="BL190" s="16" t="s">
        <v>124</v>
      </c>
      <c r="BM190" s="179" t="s">
        <v>313</v>
      </c>
    </row>
    <row r="191" spans="1:65" s="2" customFormat="1" ht="6.95" customHeight="1" x14ac:dyDescent="0.2">
      <c r="A191" s="30"/>
      <c r="B191" s="50"/>
      <c r="C191" s="51"/>
      <c r="D191" s="51"/>
      <c r="E191" s="51"/>
      <c r="F191" s="51"/>
      <c r="G191" s="51"/>
      <c r="H191" s="51"/>
      <c r="I191" s="373"/>
      <c r="J191" s="51"/>
      <c r="K191" s="51"/>
      <c r="L191" s="35"/>
      <c r="M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</row>
  </sheetData>
  <sheetProtection password="CA23" sheet="1" objects="1" scenarios="1"/>
  <autoFilter ref="C119:K190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BN185"/>
  <sheetViews>
    <sheetView showGridLines="0" zoomScaleNormal="100" workbookViewId="0"/>
  </sheetViews>
  <sheetFormatPr defaultRowHeight="11.25" x14ac:dyDescent="0.2"/>
  <cols>
    <col min="1" max="1" width="8.33203125" style="234" customWidth="1"/>
    <col min="2" max="2" width="1.6640625" style="234" customWidth="1"/>
    <col min="3" max="3" width="4.1640625" style="234" customWidth="1"/>
    <col min="4" max="4" width="4.33203125" style="234" customWidth="1"/>
    <col min="5" max="5" width="17.1640625" style="234" customWidth="1"/>
    <col min="6" max="6" width="100.83203125" style="234" customWidth="1"/>
    <col min="7" max="7" width="7" style="234" customWidth="1"/>
    <col min="8" max="8" width="11.5" style="234" customWidth="1"/>
    <col min="9" max="11" width="20.1640625" style="234" customWidth="1"/>
    <col min="12" max="12" width="20.5" style="234" customWidth="1"/>
    <col min="13" max="20" width="20.5" style="234" hidden="1" customWidth="1"/>
    <col min="21" max="21" width="20.5" style="234" customWidth="1"/>
    <col min="22" max="22" width="17.83203125" style="234" customWidth="1"/>
    <col min="23" max="23" width="16.33203125" style="234" customWidth="1"/>
    <col min="24" max="24" width="12.33203125" style="234" customWidth="1"/>
    <col min="25" max="25" width="15" style="234" customWidth="1"/>
    <col min="26" max="26" width="11" style="234" customWidth="1"/>
    <col min="27" max="27" width="15" style="234" customWidth="1"/>
    <col min="28" max="28" width="16.33203125" style="234" customWidth="1"/>
    <col min="29" max="29" width="11" style="234" customWidth="1"/>
    <col min="30" max="30" width="15" style="234" customWidth="1"/>
    <col min="31" max="31" width="16.33203125" style="234" customWidth="1"/>
    <col min="32" max="37" width="9.33203125" style="234"/>
    <col min="38" max="42" width="12" style="234" customWidth="1"/>
    <col min="43" max="66" width="12" style="234" hidden="1" customWidth="1"/>
    <col min="67" max="68" width="12" style="234" customWidth="1"/>
    <col min="69" max="16384" width="9.33203125" style="234"/>
  </cols>
  <sheetData>
    <row r="1" spans="1:56" x14ac:dyDescent="0.2">
      <c r="A1" s="237"/>
    </row>
    <row r="2" spans="1:56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84</v>
      </c>
      <c r="AZ2" s="217" t="s">
        <v>214</v>
      </c>
      <c r="BA2" s="217" t="s">
        <v>214</v>
      </c>
      <c r="BB2" s="217" t="s">
        <v>122</v>
      </c>
      <c r="BC2" s="217" t="s">
        <v>215</v>
      </c>
      <c r="BD2" s="217" t="s">
        <v>82</v>
      </c>
    </row>
    <row r="3" spans="1:56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  <c r="AZ3" s="217" t="s">
        <v>216</v>
      </c>
      <c r="BA3" s="217" t="s">
        <v>216</v>
      </c>
      <c r="BB3" s="217" t="s">
        <v>122</v>
      </c>
      <c r="BC3" s="217" t="s">
        <v>217</v>
      </c>
      <c r="BD3" s="217" t="s">
        <v>82</v>
      </c>
    </row>
    <row r="4" spans="1:56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  <c r="AZ4" s="217" t="s">
        <v>218</v>
      </c>
      <c r="BA4" s="217" t="s">
        <v>218</v>
      </c>
      <c r="BB4" s="217" t="s">
        <v>1</v>
      </c>
      <c r="BC4" s="217" t="s">
        <v>219</v>
      </c>
      <c r="BD4" s="217" t="s">
        <v>82</v>
      </c>
    </row>
    <row r="5" spans="1:56" ht="6.95" customHeight="1" x14ac:dyDescent="0.2">
      <c r="B5" s="19"/>
      <c r="L5" s="19"/>
    </row>
    <row r="6" spans="1:56" ht="12" customHeight="1" x14ac:dyDescent="0.2">
      <c r="B6" s="19"/>
      <c r="D6" s="241" t="s">
        <v>14</v>
      </c>
      <c r="L6" s="19"/>
    </row>
    <row r="7" spans="1:56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56" s="2" customFormat="1" ht="12" customHeight="1" x14ac:dyDescent="0.2">
      <c r="A8" s="242"/>
      <c r="B8" s="35"/>
      <c r="C8" s="242"/>
      <c r="D8" s="241" t="s">
        <v>96</v>
      </c>
      <c r="E8" s="242"/>
      <c r="F8" s="242"/>
      <c r="G8" s="242"/>
      <c r="H8" s="242"/>
      <c r="I8" s="242"/>
      <c r="J8" s="242"/>
      <c r="K8" s="242"/>
      <c r="L8" s="47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</row>
    <row r="9" spans="1:56" s="2" customFormat="1" ht="16.5" customHeight="1" x14ac:dyDescent="0.2">
      <c r="A9" s="242"/>
      <c r="B9" s="35"/>
      <c r="C9" s="242"/>
      <c r="D9" s="242"/>
      <c r="E9" s="366" t="s">
        <v>618</v>
      </c>
      <c r="F9" s="367"/>
      <c r="G9" s="367"/>
      <c r="H9" s="367"/>
      <c r="I9" s="242"/>
      <c r="J9" s="242"/>
      <c r="K9" s="242"/>
      <c r="L9" s="47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</row>
    <row r="10" spans="1:56" s="2" customFormat="1" x14ac:dyDescent="0.2">
      <c r="A10" s="242"/>
      <c r="B10" s="35"/>
      <c r="C10" s="242"/>
      <c r="D10" s="242"/>
      <c r="E10" s="242"/>
      <c r="F10" s="242"/>
      <c r="G10" s="242"/>
      <c r="H10" s="242"/>
      <c r="I10" s="242"/>
      <c r="J10" s="242"/>
      <c r="K10" s="242"/>
      <c r="L10" s="47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</row>
    <row r="11" spans="1:56" s="2" customFormat="1" ht="12" customHeight="1" x14ac:dyDescent="0.2">
      <c r="A11" s="242"/>
      <c r="B11" s="35"/>
      <c r="C11" s="242"/>
      <c r="D11" s="241" t="s">
        <v>15</v>
      </c>
      <c r="E11" s="242"/>
      <c r="F11" s="107" t="s">
        <v>1</v>
      </c>
      <c r="G11" s="242"/>
      <c r="H11" s="242"/>
      <c r="I11" s="241" t="s">
        <v>17</v>
      </c>
      <c r="J11" s="107" t="s">
        <v>1</v>
      </c>
      <c r="K11" s="242"/>
      <c r="L11" s="47"/>
      <c r="S11" s="242"/>
      <c r="T11" s="242"/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</row>
    <row r="12" spans="1:56" s="2" customFormat="1" ht="12" customHeight="1" x14ac:dyDescent="0.2">
      <c r="A12" s="242"/>
      <c r="B12" s="35"/>
      <c r="C12" s="242"/>
      <c r="D12" s="241" t="s">
        <v>18</v>
      </c>
      <c r="E12" s="242"/>
      <c r="F12" s="107" t="s">
        <v>19</v>
      </c>
      <c r="G12" s="242"/>
      <c r="H12" s="242"/>
      <c r="I12" s="241" t="s">
        <v>20</v>
      </c>
      <c r="J12" s="108">
        <f>'Rekapitulace stavby'!AN8</f>
        <v>44105</v>
      </c>
      <c r="K12" s="242"/>
      <c r="L12" s="47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</row>
    <row r="13" spans="1:56" s="2" customFormat="1" ht="10.9" customHeight="1" x14ac:dyDescent="0.2">
      <c r="A13" s="242"/>
      <c r="B13" s="35"/>
      <c r="C13" s="242"/>
      <c r="D13" s="242"/>
      <c r="E13" s="242"/>
      <c r="F13" s="242"/>
      <c r="G13" s="242"/>
      <c r="H13" s="242"/>
      <c r="I13" s="242"/>
      <c r="J13" s="242"/>
      <c r="K13" s="242"/>
      <c r="L13" s="47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</row>
    <row r="14" spans="1:56" s="2" customFormat="1" ht="12" customHeight="1" x14ac:dyDescent="0.2">
      <c r="A14" s="242"/>
      <c r="B14" s="35"/>
      <c r="C14" s="242"/>
      <c r="D14" s="241" t="s">
        <v>21</v>
      </c>
      <c r="E14" s="242"/>
      <c r="F14" s="242"/>
      <c r="G14" s="242"/>
      <c r="H14" s="242"/>
      <c r="I14" s="241" t="s">
        <v>22</v>
      </c>
      <c r="J14" s="245" t="s">
        <v>451</v>
      </c>
      <c r="K14" s="242"/>
      <c r="L14" s="47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</row>
    <row r="15" spans="1:56" s="2" customFormat="1" ht="18" customHeight="1" x14ac:dyDescent="0.2">
      <c r="A15" s="242"/>
      <c r="B15" s="35"/>
      <c r="C15" s="242"/>
      <c r="D15" s="242"/>
      <c r="E15" s="107" t="s">
        <v>449</v>
      </c>
      <c r="F15" s="242"/>
      <c r="G15" s="242"/>
      <c r="H15" s="242"/>
      <c r="I15" s="241" t="s">
        <v>23</v>
      </c>
      <c r="J15" s="107" t="s">
        <v>1</v>
      </c>
      <c r="K15" s="242"/>
      <c r="L15" s="47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</row>
    <row r="16" spans="1:56" s="2" customFormat="1" ht="6.95" customHeight="1" x14ac:dyDescent="0.2">
      <c r="A16" s="242"/>
      <c r="B16" s="35"/>
      <c r="C16" s="242"/>
      <c r="D16" s="242"/>
      <c r="E16" s="242"/>
      <c r="F16" s="242"/>
      <c r="G16" s="242"/>
      <c r="H16" s="242"/>
      <c r="I16" s="242"/>
      <c r="J16" s="242"/>
      <c r="K16" s="242"/>
      <c r="L16" s="47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</row>
    <row r="17" spans="1:31" s="2" customFormat="1" ht="12" customHeight="1" x14ac:dyDescent="0.2">
      <c r="A17" s="242"/>
      <c r="B17" s="35"/>
      <c r="C17" s="242"/>
      <c r="D17" s="241" t="s">
        <v>24</v>
      </c>
      <c r="E17" s="242"/>
      <c r="F17" s="242"/>
      <c r="G17" s="242"/>
      <c r="H17" s="242"/>
      <c r="I17" s="241" t="s">
        <v>22</v>
      </c>
      <c r="J17" s="107" t="s">
        <v>1</v>
      </c>
      <c r="K17" s="242"/>
      <c r="L17" s="47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</row>
    <row r="18" spans="1:31" s="2" customFormat="1" ht="18" customHeight="1" x14ac:dyDescent="0.2">
      <c r="A18" s="242"/>
      <c r="B18" s="35"/>
      <c r="C18" s="242"/>
      <c r="D18" s="242"/>
      <c r="E18" s="107" t="s">
        <v>25</v>
      </c>
      <c r="F18" s="242"/>
      <c r="G18" s="242"/>
      <c r="H18" s="242"/>
      <c r="I18" s="241" t="s">
        <v>23</v>
      </c>
      <c r="J18" s="107" t="s">
        <v>1</v>
      </c>
      <c r="K18" s="242"/>
      <c r="L18" s="47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</row>
    <row r="19" spans="1:31" s="2" customFormat="1" ht="6.95" customHeight="1" x14ac:dyDescent="0.2">
      <c r="A19" s="242"/>
      <c r="B19" s="35"/>
      <c r="C19" s="242"/>
      <c r="D19" s="242"/>
      <c r="E19" s="242"/>
      <c r="F19" s="242"/>
      <c r="G19" s="242"/>
      <c r="H19" s="242"/>
      <c r="I19" s="242"/>
      <c r="J19" s="242"/>
      <c r="K19" s="242"/>
      <c r="L19" s="47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</row>
    <row r="20" spans="1:31" s="2" customFormat="1" ht="12" customHeight="1" x14ac:dyDescent="0.2">
      <c r="A20" s="242"/>
      <c r="B20" s="35"/>
      <c r="C20" s="242"/>
      <c r="D20" s="241" t="s">
        <v>26</v>
      </c>
      <c r="E20" s="242"/>
      <c r="F20" s="242"/>
      <c r="G20" s="242"/>
      <c r="H20" s="242"/>
      <c r="I20" s="241" t="s">
        <v>22</v>
      </c>
      <c r="J20" s="247" t="s">
        <v>450</v>
      </c>
      <c r="K20" s="242"/>
      <c r="L20" s="47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</row>
    <row r="21" spans="1:31" s="2" customFormat="1" ht="18" customHeight="1" x14ac:dyDescent="0.2">
      <c r="A21" s="242"/>
      <c r="B21" s="35"/>
      <c r="C21" s="242"/>
      <c r="D21" s="242"/>
      <c r="E21" s="107" t="s">
        <v>27</v>
      </c>
      <c r="F21" s="242"/>
      <c r="G21" s="242"/>
      <c r="H21" s="242"/>
      <c r="I21" s="241" t="s">
        <v>23</v>
      </c>
      <c r="J21" s="107" t="s">
        <v>1</v>
      </c>
      <c r="K21" s="242"/>
      <c r="L21" s="47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</row>
    <row r="22" spans="1:31" s="2" customFormat="1" ht="6.95" customHeight="1" x14ac:dyDescent="0.2">
      <c r="A22" s="242"/>
      <c r="B22" s="35"/>
      <c r="C22" s="242"/>
      <c r="D22" s="242"/>
      <c r="E22" s="242"/>
      <c r="F22" s="242"/>
      <c r="G22" s="242"/>
      <c r="H22" s="242"/>
      <c r="I22" s="242"/>
      <c r="J22" s="242"/>
      <c r="K22" s="242"/>
      <c r="L22" s="47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</row>
    <row r="23" spans="1:31" s="2" customFormat="1" ht="12" customHeight="1" x14ac:dyDescent="0.2">
      <c r="A23" s="242"/>
      <c r="B23" s="35"/>
      <c r="C23" s="242"/>
      <c r="D23" s="241" t="s">
        <v>29</v>
      </c>
      <c r="E23" s="242"/>
      <c r="F23" s="242"/>
      <c r="G23" s="242"/>
      <c r="H23" s="242"/>
      <c r="I23" s="241" t="s">
        <v>22</v>
      </c>
      <c r="J23" s="247" t="s">
        <v>450</v>
      </c>
      <c r="K23" s="242"/>
      <c r="L23" s="47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</row>
    <row r="24" spans="1:31" s="2" customFormat="1" ht="18" customHeight="1" x14ac:dyDescent="0.2">
      <c r="A24" s="242"/>
      <c r="B24" s="35"/>
      <c r="C24" s="242"/>
      <c r="D24" s="242"/>
      <c r="E24" s="107" t="s">
        <v>27</v>
      </c>
      <c r="F24" s="242"/>
      <c r="G24" s="242"/>
      <c r="H24" s="242"/>
      <c r="I24" s="241" t="s">
        <v>23</v>
      </c>
      <c r="J24" s="107" t="s">
        <v>1</v>
      </c>
      <c r="K24" s="242"/>
      <c r="L24" s="47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  <c r="AC24" s="242"/>
      <c r="AD24" s="242"/>
      <c r="AE24" s="242"/>
    </row>
    <row r="25" spans="1:31" s="2" customFormat="1" ht="6.95" customHeight="1" x14ac:dyDescent="0.2">
      <c r="A25" s="242"/>
      <c r="B25" s="35"/>
      <c r="C25" s="242"/>
      <c r="D25" s="242"/>
      <c r="E25" s="242"/>
      <c r="F25" s="242"/>
      <c r="G25" s="242"/>
      <c r="H25" s="242"/>
      <c r="I25" s="242"/>
      <c r="J25" s="242"/>
      <c r="K25" s="242"/>
      <c r="L25" s="47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</row>
    <row r="26" spans="1:31" s="2" customFormat="1" ht="12" customHeight="1" x14ac:dyDescent="0.2">
      <c r="A26" s="242"/>
      <c r="B26" s="35"/>
      <c r="C26" s="242"/>
      <c r="D26" s="241" t="s">
        <v>30</v>
      </c>
      <c r="E26" s="242"/>
      <c r="F26" s="242"/>
      <c r="G26" s="242"/>
      <c r="H26" s="242"/>
      <c r="I26" s="242"/>
      <c r="J26" s="242"/>
      <c r="K26" s="242"/>
      <c r="L26" s="47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242"/>
      <c r="B28" s="35"/>
      <c r="C28" s="242"/>
      <c r="D28" s="242"/>
      <c r="E28" s="242"/>
      <c r="F28" s="242"/>
      <c r="G28" s="242"/>
      <c r="H28" s="242"/>
      <c r="I28" s="242"/>
      <c r="J28" s="242"/>
      <c r="K28" s="242"/>
      <c r="L28" s="47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</row>
    <row r="29" spans="1:31" s="2" customFormat="1" ht="6.95" customHeight="1" x14ac:dyDescent="0.2">
      <c r="A29" s="242"/>
      <c r="B29" s="35"/>
      <c r="C29" s="242"/>
      <c r="D29" s="112"/>
      <c r="E29" s="112"/>
      <c r="F29" s="112"/>
      <c r="G29" s="112"/>
      <c r="H29" s="112"/>
      <c r="I29" s="112"/>
      <c r="J29" s="112"/>
      <c r="K29" s="112"/>
      <c r="L29" s="47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</row>
    <row r="30" spans="1:31" s="2" customFormat="1" ht="25.35" customHeight="1" x14ac:dyDescent="0.2">
      <c r="A30" s="242"/>
      <c r="B30" s="35"/>
      <c r="C30" s="242"/>
      <c r="D30" s="113" t="s">
        <v>32</v>
      </c>
      <c r="E30" s="242"/>
      <c r="F30" s="242"/>
      <c r="G30" s="242"/>
      <c r="H30" s="242"/>
      <c r="I30" s="242"/>
      <c r="J30" s="114">
        <f>ROUND(J120, 2)</f>
        <v>0</v>
      </c>
      <c r="K30" s="242"/>
      <c r="L30" s="47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</row>
    <row r="31" spans="1:31" s="2" customFormat="1" ht="6.95" customHeight="1" x14ac:dyDescent="0.2">
      <c r="A31" s="242"/>
      <c r="B31" s="35"/>
      <c r="C31" s="242"/>
      <c r="D31" s="112"/>
      <c r="E31" s="112"/>
      <c r="F31" s="112"/>
      <c r="G31" s="112"/>
      <c r="H31" s="112"/>
      <c r="I31" s="112"/>
      <c r="J31" s="112"/>
      <c r="K31" s="112"/>
      <c r="L31" s="47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</row>
    <row r="32" spans="1:31" s="2" customFormat="1" ht="14.45" customHeight="1" x14ac:dyDescent="0.2">
      <c r="A32" s="242"/>
      <c r="B32" s="35"/>
      <c r="C32" s="242"/>
      <c r="D32" s="242"/>
      <c r="E32" s="242"/>
      <c r="F32" s="115" t="s">
        <v>34</v>
      </c>
      <c r="G32" s="242"/>
      <c r="H32" s="242"/>
      <c r="I32" s="115" t="s">
        <v>33</v>
      </c>
      <c r="J32" s="115" t="s">
        <v>35</v>
      </c>
      <c r="K32" s="242"/>
      <c r="L32" s="47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</row>
    <row r="33" spans="1:31" s="2" customFormat="1" ht="14.45" customHeight="1" x14ac:dyDescent="0.2">
      <c r="A33" s="242"/>
      <c r="B33" s="35"/>
      <c r="C33" s="242"/>
      <c r="D33" s="116" t="s">
        <v>36</v>
      </c>
      <c r="E33" s="241" t="s">
        <v>37</v>
      </c>
      <c r="F33" s="117">
        <f>ROUND((SUM(BE120:BE184)),  2)</f>
        <v>0</v>
      </c>
      <c r="G33" s="242"/>
      <c r="H33" s="242"/>
      <c r="I33" s="118">
        <v>0.21</v>
      </c>
      <c r="J33" s="117">
        <f>ROUND(((SUM(BE120:BE184))*I33),  2)</f>
        <v>0</v>
      </c>
      <c r="K33" s="242"/>
      <c r="L33" s="47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</row>
    <row r="34" spans="1:31" s="2" customFormat="1" ht="14.45" customHeight="1" x14ac:dyDescent="0.2">
      <c r="A34" s="242"/>
      <c r="B34" s="35"/>
      <c r="C34" s="242"/>
      <c r="D34" s="242"/>
      <c r="E34" s="241" t="s">
        <v>38</v>
      </c>
      <c r="F34" s="117">
        <f>ROUND((SUM(BF120:BF184)),  2)</f>
        <v>0</v>
      </c>
      <c r="G34" s="242"/>
      <c r="H34" s="242"/>
      <c r="I34" s="118">
        <v>0.15</v>
      </c>
      <c r="J34" s="117">
        <f>ROUND(((SUM(BF120:BF184))*I34),  2)</f>
        <v>0</v>
      </c>
      <c r="K34" s="242"/>
      <c r="L34" s="47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</row>
    <row r="35" spans="1:31" s="2" customFormat="1" ht="14.45" hidden="1" customHeight="1" x14ac:dyDescent="0.2">
      <c r="A35" s="242"/>
      <c r="B35" s="35"/>
      <c r="C35" s="242"/>
      <c r="D35" s="242"/>
      <c r="E35" s="241" t="s">
        <v>39</v>
      </c>
      <c r="F35" s="117">
        <f>ROUND((SUM(BG120:BG184)),  2)</f>
        <v>0</v>
      </c>
      <c r="G35" s="242"/>
      <c r="H35" s="242"/>
      <c r="I35" s="118">
        <v>0.21</v>
      </c>
      <c r="J35" s="117">
        <f>0</f>
        <v>0</v>
      </c>
      <c r="K35" s="242"/>
      <c r="L35" s="47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</row>
    <row r="36" spans="1:31" s="2" customFormat="1" ht="14.45" hidden="1" customHeight="1" x14ac:dyDescent="0.2">
      <c r="A36" s="242"/>
      <c r="B36" s="35"/>
      <c r="C36" s="242"/>
      <c r="D36" s="242"/>
      <c r="E36" s="241" t="s">
        <v>40</v>
      </c>
      <c r="F36" s="117">
        <f>ROUND((SUM(BH120:BH184)),  2)</f>
        <v>0</v>
      </c>
      <c r="G36" s="242"/>
      <c r="H36" s="242"/>
      <c r="I36" s="118">
        <v>0.15</v>
      </c>
      <c r="J36" s="117">
        <f>0</f>
        <v>0</v>
      </c>
      <c r="K36" s="242"/>
      <c r="L36" s="47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</row>
    <row r="37" spans="1:31" s="2" customFormat="1" ht="14.45" hidden="1" customHeight="1" x14ac:dyDescent="0.2">
      <c r="A37" s="242"/>
      <c r="B37" s="35"/>
      <c r="C37" s="242"/>
      <c r="D37" s="242"/>
      <c r="E37" s="241" t="s">
        <v>41</v>
      </c>
      <c r="F37" s="117">
        <f>ROUND((SUM(BI120:BI184)),  2)</f>
        <v>0</v>
      </c>
      <c r="G37" s="242"/>
      <c r="H37" s="242"/>
      <c r="I37" s="118">
        <v>0</v>
      </c>
      <c r="J37" s="117">
        <f>0</f>
        <v>0</v>
      </c>
      <c r="K37" s="242"/>
      <c r="L37" s="47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</row>
    <row r="38" spans="1:31" s="2" customFormat="1" ht="6.95" customHeight="1" x14ac:dyDescent="0.2">
      <c r="A38" s="242"/>
      <c r="B38" s="35"/>
      <c r="C38" s="242"/>
      <c r="D38" s="242"/>
      <c r="E38" s="242"/>
      <c r="F38" s="242"/>
      <c r="G38" s="242"/>
      <c r="H38" s="242"/>
      <c r="I38" s="242"/>
      <c r="J38" s="242"/>
      <c r="K38" s="242"/>
      <c r="L38" s="47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</row>
    <row r="39" spans="1:31" s="2" customFormat="1" ht="25.35" customHeight="1" x14ac:dyDescent="0.2">
      <c r="A39" s="242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</row>
    <row r="40" spans="1:31" s="2" customFormat="1" ht="14.45" customHeight="1" x14ac:dyDescent="0.2">
      <c r="A40" s="242"/>
      <c r="B40" s="35"/>
      <c r="C40" s="242"/>
      <c r="D40" s="242"/>
      <c r="E40" s="242"/>
      <c r="F40" s="242"/>
      <c r="G40" s="242"/>
      <c r="H40" s="242"/>
      <c r="I40" s="242"/>
      <c r="J40" s="242"/>
      <c r="K40" s="242"/>
      <c r="L40" s="47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42"/>
      <c r="B61" s="35"/>
      <c r="C61" s="242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42"/>
      <c r="B65" s="35"/>
      <c r="C65" s="242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2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42"/>
      <c r="B76" s="35"/>
      <c r="C76" s="242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</row>
    <row r="77" spans="1:31" s="2" customFormat="1" ht="14.45" customHeight="1" x14ac:dyDescent="0.2">
      <c r="A77" s="242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242"/>
    </row>
    <row r="81" spans="1:47" s="2" customFormat="1" ht="6.95" customHeight="1" x14ac:dyDescent="0.2">
      <c r="A81" s="242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  <c r="AC81" s="242"/>
      <c r="AD81" s="242"/>
      <c r="AE81" s="242"/>
    </row>
    <row r="82" spans="1:47" s="2" customFormat="1" ht="24.95" customHeight="1" x14ac:dyDescent="0.2">
      <c r="A82" s="242"/>
      <c r="B82" s="31"/>
      <c r="C82" s="22" t="s">
        <v>98</v>
      </c>
      <c r="D82" s="240"/>
      <c r="E82" s="240"/>
      <c r="F82" s="240"/>
      <c r="G82" s="240"/>
      <c r="H82" s="240"/>
      <c r="I82" s="240"/>
      <c r="J82" s="240"/>
      <c r="K82" s="240"/>
      <c r="L82" s="47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242"/>
      <c r="AD82" s="242"/>
      <c r="AE82" s="242"/>
    </row>
    <row r="83" spans="1:47" s="2" customFormat="1" ht="6.95" customHeight="1" x14ac:dyDescent="0.2">
      <c r="A83" s="242"/>
      <c r="B83" s="31"/>
      <c r="C83" s="240"/>
      <c r="D83" s="240"/>
      <c r="E83" s="240"/>
      <c r="F83" s="240"/>
      <c r="G83" s="240"/>
      <c r="H83" s="240"/>
      <c r="I83" s="240"/>
      <c r="J83" s="240"/>
      <c r="K83" s="240"/>
      <c r="L83" s="47"/>
      <c r="S83" s="242"/>
      <c r="T83" s="242"/>
      <c r="U83" s="242"/>
      <c r="V83" s="242"/>
      <c r="W83" s="242"/>
      <c r="X83" s="242"/>
      <c r="Y83" s="242"/>
      <c r="Z83" s="242"/>
      <c r="AA83" s="242"/>
      <c r="AB83" s="242"/>
      <c r="AC83" s="242"/>
      <c r="AD83" s="242"/>
      <c r="AE83" s="242"/>
    </row>
    <row r="84" spans="1:47" s="2" customFormat="1" ht="12" customHeight="1" x14ac:dyDescent="0.2">
      <c r="A84" s="242"/>
      <c r="B84" s="31"/>
      <c r="C84" s="239" t="s">
        <v>14</v>
      </c>
      <c r="D84" s="240"/>
      <c r="E84" s="240"/>
      <c r="F84" s="240"/>
      <c r="G84" s="240"/>
      <c r="H84" s="240"/>
      <c r="I84" s="240"/>
      <c r="J84" s="240"/>
      <c r="K84" s="240"/>
      <c r="L84" s="47"/>
      <c r="S84" s="242"/>
      <c r="T84" s="242"/>
      <c r="U84" s="242"/>
      <c r="V84" s="242"/>
      <c r="W84" s="242"/>
      <c r="X84" s="242"/>
      <c r="Y84" s="242"/>
      <c r="Z84" s="242"/>
      <c r="AA84" s="242"/>
      <c r="AB84" s="242"/>
      <c r="AC84" s="242"/>
      <c r="AD84" s="242"/>
      <c r="AE84" s="242"/>
    </row>
    <row r="85" spans="1:47" s="2" customFormat="1" ht="16.5" customHeight="1" x14ac:dyDescent="0.2">
      <c r="A85" s="242"/>
      <c r="B85" s="31"/>
      <c r="C85" s="240"/>
      <c r="D85" s="240"/>
      <c r="E85" s="361" t="str">
        <f>E7</f>
        <v>Rekonstrukce ul. Alejnikovova, Ostrava - Zábřeh</v>
      </c>
      <c r="F85" s="362"/>
      <c r="G85" s="362"/>
      <c r="H85" s="362"/>
      <c r="I85" s="240"/>
      <c r="J85" s="240"/>
      <c r="K85" s="240"/>
      <c r="L85" s="47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</row>
    <row r="86" spans="1:47" s="2" customFormat="1" ht="12" customHeight="1" x14ac:dyDescent="0.2">
      <c r="A86" s="242"/>
      <c r="B86" s="31"/>
      <c r="C86" s="239" t="s">
        <v>96</v>
      </c>
      <c r="D86" s="240"/>
      <c r="E86" s="240"/>
      <c r="F86" s="240"/>
      <c r="G86" s="240"/>
      <c r="H86" s="240"/>
      <c r="I86" s="240"/>
      <c r="J86" s="240"/>
      <c r="K86" s="240"/>
      <c r="L86" s="47"/>
      <c r="S86" s="242"/>
      <c r="T86" s="242"/>
      <c r="U86" s="242"/>
      <c r="V86" s="242"/>
      <c r="W86" s="242"/>
      <c r="X86" s="242"/>
      <c r="Y86" s="242"/>
      <c r="Z86" s="242"/>
      <c r="AA86" s="242"/>
      <c r="AB86" s="242"/>
      <c r="AC86" s="242"/>
      <c r="AD86" s="242"/>
      <c r="AE86" s="242"/>
    </row>
    <row r="87" spans="1:47" s="2" customFormat="1" ht="16.5" customHeight="1" x14ac:dyDescent="0.2">
      <c r="A87" s="242"/>
      <c r="B87" s="31"/>
      <c r="C87" s="240"/>
      <c r="D87" s="240"/>
      <c r="E87" s="358" t="str">
        <f>E9</f>
        <v>103 - SO 103 - Parkovací stání</v>
      </c>
      <c r="F87" s="363"/>
      <c r="G87" s="363"/>
      <c r="H87" s="363"/>
      <c r="I87" s="240"/>
      <c r="J87" s="240"/>
      <c r="K87" s="240"/>
      <c r="L87" s="47"/>
      <c r="S87" s="242"/>
      <c r="T87" s="242"/>
      <c r="U87" s="242"/>
      <c r="V87" s="242"/>
      <c r="W87" s="242"/>
      <c r="X87" s="242"/>
      <c r="Y87" s="242"/>
      <c r="Z87" s="242"/>
      <c r="AA87" s="242"/>
      <c r="AB87" s="242"/>
      <c r="AC87" s="242"/>
      <c r="AD87" s="242"/>
      <c r="AE87" s="242"/>
    </row>
    <row r="88" spans="1:47" s="2" customFormat="1" ht="6.95" customHeight="1" x14ac:dyDescent="0.2">
      <c r="A88" s="242"/>
      <c r="B88" s="31"/>
      <c r="C88" s="240"/>
      <c r="D88" s="240"/>
      <c r="E88" s="240"/>
      <c r="F88" s="240"/>
      <c r="G88" s="240"/>
      <c r="H88" s="240"/>
      <c r="I88" s="240"/>
      <c r="J88" s="240"/>
      <c r="K88" s="240"/>
      <c r="L88" s="47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</row>
    <row r="89" spans="1:47" s="2" customFormat="1" ht="12" customHeight="1" x14ac:dyDescent="0.2">
      <c r="A89" s="242"/>
      <c r="B89" s="31"/>
      <c r="C89" s="239" t="s">
        <v>18</v>
      </c>
      <c r="D89" s="240"/>
      <c r="E89" s="240"/>
      <c r="F89" s="236" t="str">
        <f>F12</f>
        <v xml:space="preserve"> </v>
      </c>
      <c r="G89" s="240"/>
      <c r="H89" s="240"/>
      <c r="I89" s="239" t="s">
        <v>20</v>
      </c>
      <c r="J89" s="238">
        <f>IF(J12="","",J12)</f>
        <v>44105</v>
      </c>
      <c r="K89" s="240"/>
      <c r="L89" s="47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</row>
    <row r="90" spans="1:47" s="2" customFormat="1" ht="6.95" customHeight="1" x14ac:dyDescent="0.2">
      <c r="A90" s="242"/>
      <c r="B90" s="31"/>
      <c r="C90" s="240"/>
      <c r="D90" s="240"/>
      <c r="E90" s="240"/>
      <c r="F90" s="240"/>
      <c r="G90" s="240"/>
      <c r="H90" s="240"/>
      <c r="I90" s="240"/>
      <c r="J90" s="240"/>
      <c r="K90" s="240"/>
      <c r="L90" s="47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/>
      <c r="AE90" s="242"/>
    </row>
    <row r="91" spans="1:47" s="2" customFormat="1" ht="15.2" customHeight="1" x14ac:dyDescent="0.2">
      <c r="A91" s="242"/>
      <c r="B91" s="31"/>
      <c r="C91" s="239" t="s">
        <v>21</v>
      </c>
      <c r="D91" s="240"/>
      <c r="E91" s="240"/>
      <c r="F91" s="236" t="str">
        <f>E15</f>
        <v>Statutární město Ostrava</v>
      </c>
      <c r="G91" s="240"/>
      <c r="H91" s="240"/>
      <c r="I91" s="239" t="s">
        <v>26</v>
      </c>
      <c r="J91" s="235" t="str">
        <f>E21</f>
        <v>Ing. David Klimša</v>
      </c>
      <c r="K91" s="240"/>
      <c r="L91" s="47"/>
      <c r="S91" s="242"/>
      <c r="T91" s="242"/>
      <c r="U91" s="242"/>
      <c r="V91" s="242"/>
      <c r="W91" s="242"/>
      <c r="X91" s="242"/>
      <c r="Y91" s="242"/>
      <c r="Z91" s="242"/>
      <c r="AA91" s="242"/>
      <c r="AB91" s="242"/>
      <c r="AC91" s="242"/>
      <c r="AD91" s="242"/>
      <c r="AE91" s="242"/>
    </row>
    <row r="92" spans="1:47" s="2" customFormat="1" ht="15.2" customHeight="1" x14ac:dyDescent="0.2">
      <c r="A92" s="242"/>
      <c r="B92" s="31"/>
      <c r="C92" s="239" t="s">
        <v>24</v>
      </c>
      <c r="D92" s="240"/>
      <c r="E92" s="240"/>
      <c r="F92" s="236" t="str">
        <f>IF(E18="","",E18)</f>
        <v>dle výběrového řízení</v>
      </c>
      <c r="G92" s="240"/>
      <c r="H92" s="240"/>
      <c r="I92" s="239" t="s">
        <v>29</v>
      </c>
      <c r="J92" s="235" t="str">
        <f>E24</f>
        <v>Ing. David Klimša</v>
      </c>
      <c r="K92" s="240"/>
      <c r="L92" s="47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</row>
    <row r="93" spans="1:47" s="2" customFormat="1" ht="10.35" customHeight="1" x14ac:dyDescent="0.2">
      <c r="A93" s="242"/>
      <c r="B93" s="31"/>
      <c r="C93" s="240"/>
      <c r="D93" s="240"/>
      <c r="E93" s="240"/>
      <c r="F93" s="240"/>
      <c r="G93" s="240"/>
      <c r="H93" s="240"/>
      <c r="I93" s="240"/>
      <c r="J93" s="240"/>
      <c r="K93" s="240"/>
      <c r="L93" s="47"/>
      <c r="S93" s="242"/>
      <c r="T93" s="242"/>
      <c r="U93" s="242"/>
      <c r="V93" s="242"/>
      <c r="W93" s="242"/>
      <c r="X93" s="242"/>
      <c r="Y93" s="242"/>
      <c r="Z93" s="242"/>
      <c r="AA93" s="242"/>
      <c r="AB93" s="242"/>
      <c r="AC93" s="242"/>
      <c r="AD93" s="242"/>
      <c r="AE93" s="242"/>
    </row>
    <row r="94" spans="1:47" s="2" customFormat="1" ht="29.25" customHeight="1" x14ac:dyDescent="0.2">
      <c r="A94" s="242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242"/>
    </row>
    <row r="95" spans="1:47" s="2" customFormat="1" ht="10.35" customHeight="1" x14ac:dyDescent="0.2">
      <c r="A95" s="242"/>
      <c r="B95" s="31"/>
      <c r="C95" s="240"/>
      <c r="D95" s="240"/>
      <c r="E95" s="240"/>
      <c r="F95" s="240"/>
      <c r="G95" s="240"/>
      <c r="H95" s="240"/>
      <c r="I95" s="240"/>
      <c r="J95" s="240"/>
      <c r="K95" s="240"/>
      <c r="L95" s="47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</row>
    <row r="96" spans="1:47" s="2" customFormat="1" ht="22.9" customHeight="1" x14ac:dyDescent="0.2">
      <c r="A96" s="242"/>
      <c r="B96" s="31"/>
      <c r="C96" s="140" t="s">
        <v>101</v>
      </c>
      <c r="D96" s="240"/>
      <c r="E96" s="240"/>
      <c r="F96" s="240"/>
      <c r="G96" s="240"/>
      <c r="H96" s="240"/>
      <c r="I96" s="240"/>
      <c r="J96" s="233">
        <f>J120</f>
        <v>0</v>
      </c>
      <c r="K96" s="240"/>
      <c r="L96" s="47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220</v>
      </c>
      <c r="E98" s="144"/>
      <c r="F98" s="144"/>
      <c r="G98" s="144"/>
      <c r="H98" s="144"/>
      <c r="I98" s="144"/>
      <c r="J98" s="145">
        <f>J149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104</v>
      </c>
      <c r="E99" s="144"/>
      <c r="F99" s="144"/>
      <c r="G99" s="144"/>
      <c r="H99" s="144"/>
      <c r="I99" s="144"/>
      <c r="J99" s="145">
        <f>J167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222</v>
      </c>
      <c r="E100" s="144"/>
      <c r="F100" s="144"/>
      <c r="G100" s="144"/>
      <c r="H100" s="144"/>
      <c r="I100" s="144"/>
      <c r="J100" s="145">
        <f>J183</f>
        <v>0</v>
      </c>
      <c r="K100" s="142"/>
      <c r="L100" s="146"/>
    </row>
    <row r="101" spans="1:31" s="2" customFormat="1" ht="21.75" customHeight="1" x14ac:dyDescent="0.2">
      <c r="A101" s="242"/>
      <c r="B101" s="31"/>
      <c r="C101" s="240"/>
      <c r="D101" s="240"/>
      <c r="E101" s="240"/>
      <c r="F101" s="240"/>
      <c r="G101" s="240"/>
      <c r="H101" s="240"/>
      <c r="I101" s="240"/>
      <c r="J101" s="240"/>
      <c r="K101" s="240"/>
      <c r="L101" s="47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242"/>
      <c r="AD101" s="242"/>
      <c r="AE101" s="242"/>
    </row>
    <row r="102" spans="1:31" s="2" customFormat="1" ht="6.95" customHeight="1" x14ac:dyDescent="0.2">
      <c r="A102" s="242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242"/>
      <c r="AD102" s="242"/>
      <c r="AE102" s="242"/>
    </row>
    <row r="106" spans="1:31" s="2" customFormat="1" ht="6.95" customHeight="1" x14ac:dyDescent="0.2">
      <c r="A106" s="24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242"/>
      <c r="T106" s="242"/>
      <c r="U106" s="242"/>
      <c r="V106" s="242"/>
      <c r="W106" s="242"/>
      <c r="X106" s="242"/>
      <c r="Y106" s="242"/>
      <c r="Z106" s="242"/>
      <c r="AA106" s="242"/>
      <c r="AB106" s="242"/>
      <c r="AC106" s="242"/>
      <c r="AD106" s="242"/>
      <c r="AE106" s="242"/>
    </row>
    <row r="107" spans="1:31" s="2" customFormat="1" ht="24.95" customHeight="1" x14ac:dyDescent="0.2">
      <c r="A107" s="242"/>
      <c r="B107" s="31"/>
      <c r="C107" s="22" t="s">
        <v>106</v>
      </c>
      <c r="D107" s="240"/>
      <c r="E107" s="240"/>
      <c r="F107" s="240"/>
      <c r="G107" s="240"/>
      <c r="H107" s="240"/>
      <c r="I107" s="240"/>
      <c r="J107" s="240"/>
      <c r="K107" s="240"/>
      <c r="L107" s="47"/>
      <c r="S107" s="242"/>
      <c r="T107" s="242"/>
      <c r="U107" s="242"/>
      <c r="V107" s="242"/>
      <c r="W107" s="242"/>
      <c r="X107" s="242"/>
      <c r="Y107" s="242"/>
      <c r="Z107" s="242"/>
      <c r="AA107" s="242"/>
      <c r="AB107" s="242"/>
      <c r="AC107" s="242"/>
      <c r="AD107" s="242"/>
      <c r="AE107" s="242"/>
    </row>
    <row r="108" spans="1:31" s="2" customFormat="1" ht="6.95" customHeight="1" x14ac:dyDescent="0.2">
      <c r="A108" s="242"/>
      <c r="B108" s="31"/>
      <c r="C108" s="240"/>
      <c r="D108" s="240"/>
      <c r="E108" s="240"/>
      <c r="F108" s="240"/>
      <c r="G108" s="240"/>
      <c r="H108" s="240"/>
      <c r="I108" s="240"/>
      <c r="J108" s="240"/>
      <c r="K108" s="240"/>
      <c r="L108" s="47"/>
      <c r="S108" s="242"/>
      <c r="T108" s="242"/>
      <c r="U108" s="242"/>
      <c r="V108" s="242"/>
      <c r="W108" s="242"/>
      <c r="X108" s="242"/>
      <c r="Y108" s="242"/>
      <c r="Z108" s="242"/>
      <c r="AA108" s="242"/>
      <c r="AB108" s="242"/>
      <c r="AC108" s="242"/>
      <c r="AD108" s="242"/>
      <c r="AE108" s="242"/>
    </row>
    <row r="109" spans="1:31" s="2" customFormat="1" ht="12" customHeight="1" x14ac:dyDescent="0.2">
      <c r="A109" s="242"/>
      <c r="B109" s="31"/>
      <c r="C109" s="239" t="s">
        <v>14</v>
      </c>
      <c r="D109" s="240"/>
      <c r="E109" s="240"/>
      <c r="F109" s="240"/>
      <c r="G109" s="240"/>
      <c r="H109" s="240"/>
      <c r="I109" s="240"/>
      <c r="J109" s="240"/>
      <c r="K109" s="240"/>
      <c r="L109" s="47"/>
      <c r="S109" s="242"/>
      <c r="T109" s="242"/>
      <c r="U109" s="242"/>
      <c r="V109" s="242"/>
      <c r="W109" s="242"/>
      <c r="X109" s="242"/>
      <c r="Y109" s="242"/>
      <c r="Z109" s="242"/>
      <c r="AA109" s="242"/>
      <c r="AB109" s="242"/>
      <c r="AC109" s="242"/>
      <c r="AD109" s="242"/>
      <c r="AE109" s="242"/>
    </row>
    <row r="110" spans="1:31" s="2" customFormat="1" ht="16.5" customHeight="1" x14ac:dyDescent="0.2">
      <c r="A110" s="242"/>
      <c r="B110" s="31"/>
      <c r="C110" s="240"/>
      <c r="D110" s="240"/>
      <c r="E110" s="361" t="str">
        <f>E7</f>
        <v>Rekonstrukce ul. Alejnikovova, Ostrava - Zábřeh</v>
      </c>
      <c r="F110" s="362"/>
      <c r="G110" s="362"/>
      <c r="H110" s="362"/>
      <c r="I110" s="240"/>
      <c r="J110" s="240"/>
      <c r="K110" s="240"/>
      <c r="L110" s="47"/>
      <c r="S110" s="242"/>
      <c r="T110" s="242"/>
      <c r="U110" s="242"/>
      <c r="V110" s="242"/>
      <c r="W110" s="242"/>
      <c r="X110" s="242"/>
      <c r="Y110" s="242"/>
      <c r="Z110" s="242"/>
      <c r="AA110" s="242"/>
      <c r="AB110" s="242"/>
      <c r="AC110" s="242"/>
      <c r="AD110" s="242"/>
      <c r="AE110" s="242"/>
    </row>
    <row r="111" spans="1:31" s="2" customFormat="1" ht="12" customHeight="1" x14ac:dyDescent="0.2">
      <c r="A111" s="242"/>
      <c r="B111" s="31"/>
      <c r="C111" s="239" t="s">
        <v>96</v>
      </c>
      <c r="D111" s="240"/>
      <c r="E111" s="240"/>
      <c r="F111" s="240"/>
      <c r="G111" s="240"/>
      <c r="H111" s="240"/>
      <c r="I111" s="240"/>
      <c r="J111" s="240"/>
      <c r="K111" s="240"/>
      <c r="L111" s="47"/>
      <c r="S111" s="242"/>
      <c r="T111" s="242"/>
      <c r="U111" s="242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</row>
    <row r="112" spans="1:31" s="2" customFormat="1" ht="16.5" customHeight="1" x14ac:dyDescent="0.2">
      <c r="A112" s="242"/>
      <c r="B112" s="31"/>
      <c r="C112" s="240"/>
      <c r="D112" s="240"/>
      <c r="E112" s="358" t="str">
        <f>E9</f>
        <v>103 - SO 103 - Parkovací stání</v>
      </c>
      <c r="F112" s="363"/>
      <c r="G112" s="363"/>
      <c r="H112" s="363"/>
      <c r="I112" s="240"/>
      <c r="J112" s="240"/>
      <c r="K112" s="240"/>
      <c r="L112" s="47"/>
      <c r="S112" s="242"/>
      <c r="T112" s="242"/>
      <c r="U112" s="242"/>
      <c r="V112" s="242"/>
      <c r="W112" s="242"/>
      <c r="X112" s="242"/>
      <c r="Y112" s="242"/>
      <c r="Z112" s="242"/>
      <c r="AA112" s="242"/>
      <c r="AB112" s="242"/>
      <c r="AC112" s="242"/>
      <c r="AD112" s="242"/>
      <c r="AE112" s="242"/>
    </row>
    <row r="113" spans="1:65" s="2" customFormat="1" ht="6.95" customHeight="1" x14ac:dyDescent="0.2">
      <c r="A113" s="242"/>
      <c r="B113" s="31"/>
      <c r="C113" s="240"/>
      <c r="D113" s="240"/>
      <c r="E113" s="240"/>
      <c r="F113" s="240"/>
      <c r="G113" s="240"/>
      <c r="H113" s="240"/>
      <c r="I113" s="240"/>
      <c r="J113" s="240"/>
      <c r="K113" s="240"/>
      <c r="L113" s="47"/>
      <c r="S113" s="242"/>
      <c r="T113" s="242"/>
      <c r="U113" s="242"/>
      <c r="V113" s="242"/>
      <c r="W113" s="242"/>
      <c r="X113" s="242"/>
      <c r="Y113" s="242"/>
      <c r="Z113" s="242"/>
      <c r="AA113" s="242"/>
      <c r="AB113" s="242"/>
      <c r="AC113" s="242"/>
      <c r="AD113" s="242"/>
      <c r="AE113" s="242"/>
    </row>
    <row r="114" spans="1:65" s="2" customFormat="1" ht="12" customHeight="1" x14ac:dyDescent="0.2">
      <c r="A114" s="242"/>
      <c r="B114" s="31"/>
      <c r="C114" s="239" t="s">
        <v>18</v>
      </c>
      <c r="D114" s="240"/>
      <c r="E114" s="240"/>
      <c r="F114" s="236" t="str">
        <f>F12</f>
        <v xml:space="preserve"> </v>
      </c>
      <c r="G114" s="240"/>
      <c r="H114" s="240"/>
      <c r="I114" s="239" t="s">
        <v>20</v>
      </c>
      <c r="J114" s="238">
        <f>IF(J12="","",J12)</f>
        <v>44105</v>
      </c>
      <c r="K114" s="240"/>
      <c r="L114" s="47"/>
      <c r="S114" s="242"/>
      <c r="T114" s="242"/>
      <c r="U114" s="242"/>
      <c r="V114" s="242"/>
      <c r="W114" s="242"/>
      <c r="X114" s="242"/>
      <c r="Y114" s="242"/>
      <c r="Z114" s="242"/>
      <c r="AA114" s="242"/>
      <c r="AB114" s="242"/>
      <c r="AC114" s="242"/>
      <c r="AD114" s="242"/>
      <c r="AE114" s="242"/>
    </row>
    <row r="115" spans="1:65" s="2" customFormat="1" ht="6.95" customHeight="1" x14ac:dyDescent="0.2">
      <c r="A115" s="242"/>
      <c r="B115" s="31"/>
      <c r="C115" s="240"/>
      <c r="D115" s="240"/>
      <c r="E115" s="240"/>
      <c r="F115" s="240"/>
      <c r="G115" s="240"/>
      <c r="H115" s="240"/>
      <c r="I115" s="240"/>
      <c r="J115" s="240"/>
      <c r="K115" s="240"/>
      <c r="L115" s="47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</row>
    <row r="116" spans="1:65" s="2" customFormat="1" ht="15.2" customHeight="1" x14ac:dyDescent="0.2">
      <c r="A116" s="242"/>
      <c r="B116" s="31"/>
      <c r="C116" s="239" t="s">
        <v>21</v>
      </c>
      <c r="D116" s="240"/>
      <c r="E116" s="240"/>
      <c r="F116" s="236" t="str">
        <f>E15</f>
        <v>Statutární město Ostrava</v>
      </c>
      <c r="G116" s="240"/>
      <c r="H116" s="240"/>
      <c r="I116" s="239" t="s">
        <v>26</v>
      </c>
      <c r="J116" s="235" t="str">
        <f>E21</f>
        <v>Ing. David Klimša</v>
      </c>
      <c r="K116" s="240"/>
      <c r="L116" s="47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</row>
    <row r="117" spans="1:65" s="2" customFormat="1" ht="15.2" customHeight="1" x14ac:dyDescent="0.2">
      <c r="A117" s="242"/>
      <c r="B117" s="31"/>
      <c r="C117" s="239" t="s">
        <v>24</v>
      </c>
      <c r="D117" s="240"/>
      <c r="E117" s="240"/>
      <c r="F117" s="236" t="str">
        <f>IF(E18="","",E18)</f>
        <v>dle výběrového řízení</v>
      </c>
      <c r="G117" s="240"/>
      <c r="H117" s="240"/>
      <c r="I117" s="239" t="s">
        <v>29</v>
      </c>
      <c r="J117" s="235" t="str">
        <f>E24</f>
        <v>Ing. David Klimša</v>
      </c>
      <c r="K117" s="240"/>
      <c r="L117" s="47"/>
      <c r="S117" s="242"/>
      <c r="T117" s="242"/>
      <c r="U117" s="242"/>
      <c r="V117" s="242"/>
      <c r="W117" s="242"/>
      <c r="X117" s="242"/>
      <c r="Y117" s="242"/>
      <c r="Z117" s="242"/>
      <c r="AA117" s="242"/>
      <c r="AB117" s="242"/>
      <c r="AC117" s="242"/>
      <c r="AD117" s="242"/>
      <c r="AE117" s="242"/>
    </row>
    <row r="118" spans="1:65" s="2" customFormat="1" ht="10.35" customHeight="1" x14ac:dyDescent="0.2">
      <c r="A118" s="242"/>
      <c r="B118" s="31"/>
      <c r="C118" s="240"/>
      <c r="D118" s="240"/>
      <c r="E118" s="240"/>
      <c r="F118" s="240"/>
      <c r="G118" s="240"/>
      <c r="H118" s="240"/>
      <c r="I118" s="240"/>
      <c r="J118" s="240"/>
      <c r="K118" s="240"/>
      <c r="L118" s="47"/>
      <c r="S118" s="242"/>
      <c r="T118" s="242"/>
      <c r="U118" s="242"/>
      <c r="V118" s="242"/>
      <c r="W118" s="242"/>
      <c r="X118" s="242"/>
      <c r="Y118" s="242"/>
      <c r="Z118" s="242"/>
      <c r="AA118" s="242"/>
      <c r="AB118" s="242"/>
      <c r="AC118" s="242"/>
      <c r="AD118" s="242"/>
      <c r="AE118" s="242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242"/>
      <c r="B120" s="31"/>
      <c r="C120" s="78" t="s">
        <v>118</v>
      </c>
      <c r="D120" s="240"/>
      <c r="E120" s="240"/>
      <c r="F120" s="240"/>
      <c r="G120" s="240"/>
      <c r="H120" s="240"/>
      <c r="I120" s="240"/>
      <c r="J120" s="153">
        <f>BK120</f>
        <v>0</v>
      </c>
      <c r="K120" s="240"/>
      <c r="L120" s="35"/>
      <c r="M120" s="376"/>
      <c r="N120" s="154"/>
      <c r="O120" s="75"/>
      <c r="P120" s="155">
        <f>P121+P149+P167+P183</f>
        <v>177.89598999999998</v>
      </c>
      <c r="Q120" s="75"/>
      <c r="R120" s="155">
        <f>R121+R149+R167+R183</f>
        <v>47.163115000000005</v>
      </c>
      <c r="S120" s="75"/>
      <c r="T120" s="156">
        <f>T121+T149+T167+T183</f>
        <v>0</v>
      </c>
      <c r="U120" s="242"/>
      <c r="V120" s="242"/>
      <c r="W120" s="242"/>
      <c r="X120" s="242"/>
      <c r="Y120" s="242"/>
      <c r="Z120" s="242"/>
      <c r="AA120" s="242"/>
      <c r="AB120" s="242"/>
      <c r="AC120" s="242"/>
      <c r="AD120" s="242"/>
      <c r="AE120" s="242"/>
      <c r="AT120" s="16" t="s">
        <v>71</v>
      </c>
      <c r="AU120" s="16" t="s">
        <v>102</v>
      </c>
      <c r="BK120" s="157">
        <f>BK121+BK149+BK167+BK183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80</v>
      </c>
      <c r="F121" s="161" t="s">
        <v>119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SUM(P122:P148)</f>
        <v>22.560980000000004</v>
      </c>
      <c r="Q121" s="164"/>
      <c r="R121" s="165">
        <f>SUM(R122:R148)</f>
        <v>0</v>
      </c>
      <c r="S121" s="164"/>
      <c r="T121" s="166">
        <f>SUM(T122:T148)</f>
        <v>0</v>
      </c>
      <c r="AR121" s="167" t="s">
        <v>80</v>
      </c>
      <c r="AT121" s="168" t="s">
        <v>71</v>
      </c>
      <c r="AU121" s="168" t="s">
        <v>72</v>
      </c>
      <c r="AY121" s="167" t="s">
        <v>120</v>
      </c>
      <c r="BK121" s="169">
        <f>SUM(BK122:BK148)</f>
        <v>0</v>
      </c>
    </row>
    <row r="122" spans="1:65" s="2" customFormat="1" ht="24" customHeight="1" x14ac:dyDescent="0.2">
      <c r="A122" s="261"/>
      <c r="B122" s="31"/>
      <c r="C122" s="170" t="s">
        <v>80</v>
      </c>
      <c r="D122" s="170" t="s">
        <v>121</v>
      </c>
      <c r="E122" s="171" t="s">
        <v>364</v>
      </c>
      <c r="F122" s="172" t="s">
        <v>365</v>
      </c>
      <c r="G122" s="173" t="s">
        <v>187</v>
      </c>
      <c r="H122" s="174">
        <v>10.5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9.7000000000000003E-2</v>
      </c>
      <c r="P122" s="177">
        <f>O122*H122</f>
        <v>1.0185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R122" s="179" t="s">
        <v>124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124</v>
      </c>
      <c r="BM122" s="179" t="s">
        <v>366</v>
      </c>
    </row>
    <row r="123" spans="1:65" s="12" customFormat="1" x14ac:dyDescent="0.2">
      <c r="B123" s="181"/>
      <c r="C123" s="182"/>
      <c r="D123" s="183" t="s">
        <v>125</v>
      </c>
      <c r="E123" s="184" t="s">
        <v>1</v>
      </c>
      <c r="F123" s="185" t="s">
        <v>628</v>
      </c>
      <c r="G123" s="182"/>
      <c r="H123" s="184" t="s">
        <v>1</v>
      </c>
      <c r="I123" s="369"/>
      <c r="J123" s="182"/>
      <c r="K123" s="182"/>
      <c r="L123" s="186"/>
      <c r="M123" s="378"/>
      <c r="N123" s="187"/>
      <c r="O123" s="187"/>
      <c r="P123" s="187"/>
      <c r="Q123" s="187"/>
      <c r="R123" s="187"/>
      <c r="S123" s="187"/>
      <c r="T123" s="188"/>
      <c r="AT123" s="189" t="s">
        <v>125</v>
      </c>
      <c r="AU123" s="189" t="s">
        <v>80</v>
      </c>
      <c r="AV123" s="12" t="s">
        <v>80</v>
      </c>
      <c r="AW123" s="12" t="s">
        <v>28</v>
      </c>
      <c r="AX123" s="12" t="s">
        <v>72</v>
      </c>
      <c r="AY123" s="189" t="s">
        <v>120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93" t="s">
        <v>726</v>
      </c>
      <c r="G124" s="191"/>
      <c r="H124" s="194">
        <v>10.5</v>
      </c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72</v>
      </c>
      <c r="AY124" s="198" t="s">
        <v>120</v>
      </c>
    </row>
    <row r="125" spans="1:65" s="2" customFormat="1" ht="24" customHeight="1" x14ac:dyDescent="0.2">
      <c r="A125" s="261"/>
      <c r="B125" s="31"/>
      <c r="C125" s="170">
        <v>2</v>
      </c>
      <c r="D125" s="170" t="s">
        <v>121</v>
      </c>
      <c r="E125" s="171" t="s">
        <v>352</v>
      </c>
      <c r="F125" s="172" t="s">
        <v>353</v>
      </c>
      <c r="G125" s="173" t="s">
        <v>187</v>
      </c>
      <c r="H125" s="174">
        <v>17.36</v>
      </c>
      <c r="I125" s="374">
        <v>0</v>
      </c>
      <c r="J125" s="175">
        <f>ROUND(I125*H125,2)</f>
        <v>0</v>
      </c>
      <c r="K125" s="172" t="s">
        <v>123</v>
      </c>
      <c r="L125" s="35"/>
      <c r="M125" s="381" t="s">
        <v>1</v>
      </c>
      <c r="N125" s="176" t="s">
        <v>37</v>
      </c>
      <c r="O125" s="177">
        <v>0.871</v>
      </c>
      <c r="P125" s="177">
        <f>O125*H125</f>
        <v>15.120559999999999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R125" s="179" t="s">
        <v>124</v>
      </c>
      <c r="AT125" s="179" t="s">
        <v>121</v>
      </c>
      <c r="AU125" s="179" t="s">
        <v>80</v>
      </c>
      <c r="AY125" s="16" t="s">
        <v>120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6" t="s">
        <v>80</v>
      </c>
      <c r="BK125" s="180">
        <f>ROUND(I125*H125,2)</f>
        <v>0</v>
      </c>
      <c r="BL125" s="16" t="s">
        <v>124</v>
      </c>
      <c r="BM125" s="179" t="s">
        <v>354</v>
      </c>
    </row>
    <row r="126" spans="1:65" s="12" customFormat="1" x14ac:dyDescent="0.2">
      <c r="B126" s="181"/>
      <c r="C126" s="182"/>
      <c r="D126" s="183" t="s">
        <v>125</v>
      </c>
      <c r="E126" s="184" t="s">
        <v>1</v>
      </c>
      <c r="F126" s="185" t="s">
        <v>728</v>
      </c>
      <c r="G126" s="182"/>
      <c r="H126" s="184" t="s">
        <v>1</v>
      </c>
      <c r="I126" s="369"/>
      <c r="J126" s="182"/>
      <c r="K126" s="182"/>
      <c r="L126" s="186"/>
      <c r="M126" s="378"/>
      <c r="N126" s="187"/>
      <c r="O126" s="187"/>
      <c r="P126" s="187"/>
      <c r="Q126" s="187"/>
      <c r="R126" s="187"/>
      <c r="S126" s="187"/>
      <c r="T126" s="188"/>
      <c r="AT126" s="189" t="s">
        <v>125</v>
      </c>
      <c r="AU126" s="189" t="s">
        <v>80</v>
      </c>
      <c r="AV126" s="12" t="s">
        <v>80</v>
      </c>
      <c r="AW126" s="12" t="s">
        <v>28</v>
      </c>
      <c r="AX126" s="12" t="s">
        <v>72</v>
      </c>
      <c r="AY126" s="189" t="s">
        <v>120</v>
      </c>
    </row>
    <row r="127" spans="1:65" s="13" customFormat="1" x14ac:dyDescent="0.2">
      <c r="B127" s="190"/>
      <c r="C127" s="191"/>
      <c r="D127" s="183" t="s">
        <v>125</v>
      </c>
      <c r="E127" s="192" t="s">
        <v>1</v>
      </c>
      <c r="F127" s="193" t="s">
        <v>727</v>
      </c>
      <c r="G127" s="191"/>
      <c r="H127" s="194">
        <v>15.4</v>
      </c>
      <c r="I127" s="370"/>
      <c r="J127" s="191"/>
      <c r="K127" s="191"/>
      <c r="L127" s="195"/>
      <c r="M127" s="379"/>
      <c r="N127" s="196"/>
      <c r="O127" s="196"/>
      <c r="P127" s="196"/>
      <c r="Q127" s="196"/>
      <c r="R127" s="196"/>
      <c r="S127" s="196"/>
      <c r="T127" s="197"/>
      <c r="AT127" s="198" t="s">
        <v>125</v>
      </c>
      <c r="AU127" s="198" t="s">
        <v>80</v>
      </c>
      <c r="AV127" s="13" t="s">
        <v>82</v>
      </c>
      <c r="AW127" s="13" t="s">
        <v>28</v>
      </c>
      <c r="AX127" s="13" t="s">
        <v>72</v>
      </c>
      <c r="AY127" s="198" t="s">
        <v>120</v>
      </c>
    </row>
    <row r="128" spans="1:65" s="12" customFormat="1" x14ac:dyDescent="0.2">
      <c r="B128" s="181"/>
      <c r="C128" s="182"/>
      <c r="D128" s="183" t="s">
        <v>125</v>
      </c>
      <c r="E128" s="184" t="s">
        <v>1</v>
      </c>
      <c r="F128" s="185" t="s">
        <v>729</v>
      </c>
      <c r="G128" s="182"/>
      <c r="H128" s="184" t="s">
        <v>1</v>
      </c>
      <c r="I128" s="369"/>
      <c r="J128" s="182"/>
      <c r="K128" s="182"/>
      <c r="L128" s="186"/>
      <c r="M128" s="378"/>
      <c r="N128" s="187"/>
      <c r="O128" s="187"/>
      <c r="P128" s="187"/>
      <c r="Q128" s="187"/>
      <c r="R128" s="187"/>
      <c r="S128" s="187"/>
      <c r="T128" s="188"/>
      <c r="AT128" s="189" t="s">
        <v>125</v>
      </c>
      <c r="AU128" s="189" t="s">
        <v>80</v>
      </c>
      <c r="AV128" s="12" t="s">
        <v>80</v>
      </c>
      <c r="AW128" s="12" t="s">
        <v>28</v>
      </c>
      <c r="AX128" s="12" t="s">
        <v>72</v>
      </c>
      <c r="AY128" s="189" t="s">
        <v>120</v>
      </c>
    </row>
    <row r="129" spans="1:65" s="13" customFormat="1" x14ac:dyDescent="0.2">
      <c r="B129" s="190"/>
      <c r="C129" s="191"/>
      <c r="D129" s="183" t="s">
        <v>125</v>
      </c>
      <c r="E129" s="192" t="s">
        <v>1</v>
      </c>
      <c r="F129" s="193" t="s">
        <v>730</v>
      </c>
      <c r="G129" s="191"/>
      <c r="H129" s="194">
        <v>1.96</v>
      </c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28</v>
      </c>
      <c r="AX129" s="13" t="s">
        <v>72</v>
      </c>
      <c r="AY129" s="198" t="s">
        <v>120</v>
      </c>
    </row>
    <row r="130" spans="1:65" s="14" customFormat="1" x14ac:dyDescent="0.2">
      <c r="B130" s="199"/>
      <c r="C130" s="200"/>
      <c r="D130" s="183" t="s">
        <v>125</v>
      </c>
      <c r="E130" s="201"/>
      <c r="F130" s="202" t="s">
        <v>131</v>
      </c>
      <c r="G130" s="200"/>
      <c r="H130" s="203">
        <v>17.36</v>
      </c>
      <c r="I130" s="371"/>
      <c r="J130" s="200"/>
      <c r="K130" s="200"/>
      <c r="L130" s="204"/>
      <c r="M130" s="380"/>
      <c r="N130" s="205"/>
      <c r="O130" s="205"/>
      <c r="P130" s="205"/>
      <c r="Q130" s="205"/>
      <c r="R130" s="205"/>
      <c r="S130" s="205"/>
      <c r="T130" s="206"/>
      <c r="AT130" s="207" t="s">
        <v>125</v>
      </c>
      <c r="AU130" s="207" t="s">
        <v>80</v>
      </c>
      <c r="AV130" s="14" t="s">
        <v>124</v>
      </c>
      <c r="AW130" s="14" t="s">
        <v>28</v>
      </c>
      <c r="AX130" s="14" t="s">
        <v>80</v>
      </c>
      <c r="AY130" s="207" t="s">
        <v>120</v>
      </c>
    </row>
    <row r="131" spans="1:65" s="2" customFormat="1" ht="24" customHeight="1" x14ac:dyDescent="0.2">
      <c r="A131" s="261"/>
      <c r="B131" s="31"/>
      <c r="C131" s="170">
        <v>3</v>
      </c>
      <c r="D131" s="170" t="s">
        <v>121</v>
      </c>
      <c r="E131" s="171" t="s">
        <v>314</v>
      </c>
      <c r="F131" s="172" t="s">
        <v>315</v>
      </c>
      <c r="G131" s="173" t="s">
        <v>187</v>
      </c>
      <c r="H131" s="174">
        <v>17.36</v>
      </c>
      <c r="I131" s="374">
        <v>0</v>
      </c>
      <c r="J131" s="175">
        <f>ROUND(I131*H131,2)</f>
        <v>0</v>
      </c>
      <c r="K131" s="172" t="s">
        <v>123</v>
      </c>
      <c r="L131" s="35"/>
      <c r="M131" s="381" t="s">
        <v>1</v>
      </c>
      <c r="N131" s="176" t="s">
        <v>37</v>
      </c>
      <c r="O131" s="177">
        <v>0.04</v>
      </c>
      <c r="P131" s="177">
        <f>O131*H131</f>
        <v>0.69440000000000002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261"/>
      <c r="V131" s="261"/>
      <c r="W131" s="261"/>
      <c r="X131" s="261"/>
      <c r="Y131" s="261"/>
      <c r="Z131" s="261"/>
      <c r="AA131" s="261"/>
      <c r="AB131" s="261"/>
      <c r="AC131" s="261"/>
      <c r="AD131" s="261"/>
      <c r="AE131" s="261"/>
      <c r="AR131" s="179" t="s">
        <v>124</v>
      </c>
      <c r="AT131" s="179" t="s">
        <v>121</v>
      </c>
      <c r="AU131" s="179" t="s">
        <v>80</v>
      </c>
      <c r="AY131" s="16" t="s">
        <v>120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80</v>
      </c>
      <c r="BK131" s="180">
        <f>ROUND(I131*H131,2)</f>
        <v>0</v>
      </c>
      <c r="BL131" s="16" t="s">
        <v>124</v>
      </c>
      <c r="BM131" s="179" t="s">
        <v>367</v>
      </c>
    </row>
    <row r="132" spans="1:65" s="2" customFormat="1" ht="24" customHeight="1" x14ac:dyDescent="0.2">
      <c r="A132" s="307"/>
      <c r="B132" s="31"/>
      <c r="C132" s="170" t="s">
        <v>124</v>
      </c>
      <c r="D132" s="170" t="s">
        <v>121</v>
      </c>
      <c r="E132" s="171" t="s">
        <v>223</v>
      </c>
      <c r="F132" s="172" t="s">
        <v>224</v>
      </c>
      <c r="G132" s="173" t="s">
        <v>187</v>
      </c>
      <c r="H132" s="174">
        <v>1</v>
      </c>
      <c r="I132" s="374">
        <v>0</v>
      </c>
      <c r="J132" s="175">
        <f>ROUND(I132*H132,2)</f>
        <v>0</v>
      </c>
      <c r="K132" s="172" t="s">
        <v>123</v>
      </c>
      <c r="L132" s="35"/>
      <c r="M132" s="381" t="s">
        <v>1</v>
      </c>
      <c r="N132" s="176" t="s">
        <v>37</v>
      </c>
      <c r="O132" s="177">
        <v>7.3999999999999996E-2</v>
      </c>
      <c r="P132" s="177">
        <f>O132*H132</f>
        <v>7.3999999999999996E-2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R132" s="179" t="s">
        <v>124</v>
      </c>
      <c r="AT132" s="179" t="s">
        <v>121</v>
      </c>
      <c r="AU132" s="179" t="s">
        <v>80</v>
      </c>
      <c r="AY132" s="16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6" t="s">
        <v>80</v>
      </c>
      <c r="BK132" s="180">
        <f>ROUND(I132*H132,2)</f>
        <v>0</v>
      </c>
      <c r="BL132" s="16" t="s">
        <v>124</v>
      </c>
      <c r="BM132" s="179" t="s">
        <v>368</v>
      </c>
    </row>
    <row r="133" spans="1:65" s="12" customFormat="1" x14ac:dyDescent="0.2">
      <c r="B133" s="181"/>
      <c r="C133" s="182"/>
      <c r="D133" s="183" t="s">
        <v>125</v>
      </c>
      <c r="E133" s="184" t="s">
        <v>1</v>
      </c>
      <c r="F133" s="185" t="s">
        <v>369</v>
      </c>
      <c r="G133" s="182"/>
      <c r="H133" s="184" t="s">
        <v>1</v>
      </c>
      <c r="I133" s="369"/>
      <c r="J133" s="182"/>
      <c r="K133" s="182"/>
      <c r="L133" s="186"/>
      <c r="M133" s="378"/>
      <c r="N133" s="187"/>
      <c r="O133" s="187"/>
      <c r="P133" s="187"/>
      <c r="Q133" s="187"/>
      <c r="R133" s="187"/>
      <c r="S133" s="187"/>
      <c r="T133" s="188"/>
      <c r="AT133" s="189" t="s">
        <v>125</v>
      </c>
      <c r="AU133" s="189" t="s">
        <v>80</v>
      </c>
      <c r="AV133" s="12" t="s">
        <v>80</v>
      </c>
      <c r="AW133" s="12" t="s">
        <v>28</v>
      </c>
      <c r="AX133" s="12" t="s">
        <v>72</v>
      </c>
      <c r="AY133" s="189" t="s">
        <v>120</v>
      </c>
    </row>
    <row r="134" spans="1:65" s="13" customFormat="1" x14ac:dyDescent="0.2">
      <c r="B134" s="190"/>
      <c r="C134" s="191"/>
      <c r="D134" s="183" t="s">
        <v>125</v>
      </c>
      <c r="E134" s="192" t="s">
        <v>1</v>
      </c>
      <c r="F134" s="193">
        <v>1</v>
      </c>
      <c r="G134" s="191"/>
      <c r="H134" s="194">
        <v>1</v>
      </c>
      <c r="I134" s="370"/>
      <c r="J134" s="191"/>
      <c r="K134" s="191"/>
      <c r="L134" s="195"/>
      <c r="M134" s="379"/>
      <c r="N134" s="196"/>
      <c r="O134" s="196"/>
      <c r="P134" s="196"/>
      <c r="Q134" s="196"/>
      <c r="R134" s="196"/>
      <c r="S134" s="196"/>
      <c r="T134" s="197"/>
      <c r="AT134" s="198" t="s">
        <v>125</v>
      </c>
      <c r="AU134" s="198" t="s">
        <v>80</v>
      </c>
      <c r="AV134" s="13" t="s">
        <v>82</v>
      </c>
      <c r="AW134" s="13" t="s">
        <v>28</v>
      </c>
      <c r="AX134" s="13" t="s">
        <v>80</v>
      </c>
      <c r="AY134" s="198" t="s">
        <v>120</v>
      </c>
    </row>
    <row r="135" spans="1:65" s="2" customFormat="1" ht="24" customHeight="1" x14ac:dyDescent="0.2">
      <c r="A135" s="307"/>
      <c r="B135" s="31"/>
      <c r="C135" s="170" t="s">
        <v>135</v>
      </c>
      <c r="D135" s="170" t="s">
        <v>121</v>
      </c>
      <c r="E135" s="171" t="s">
        <v>316</v>
      </c>
      <c r="F135" s="172" t="s">
        <v>317</v>
      </c>
      <c r="G135" s="173" t="s">
        <v>187</v>
      </c>
      <c r="H135" s="174">
        <v>26.86</v>
      </c>
      <c r="I135" s="374">
        <v>0</v>
      </c>
      <c r="J135" s="175">
        <f>ROUND(I135*H135,2)</f>
        <v>0</v>
      </c>
      <c r="K135" s="172" t="s">
        <v>123</v>
      </c>
      <c r="L135" s="35"/>
      <c r="M135" s="381" t="s">
        <v>1</v>
      </c>
      <c r="N135" s="176" t="s">
        <v>37</v>
      </c>
      <c r="O135" s="177">
        <v>8.3000000000000004E-2</v>
      </c>
      <c r="P135" s="177">
        <f>O135*H135</f>
        <v>2.2293799999999999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07"/>
      <c r="V135" s="307"/>
      <c r="W135" s="307"/>
      <c r="X135" s="307"/>
      <c r="Y135" s="307"/>
      <c r="Z135" s="307"/>
      <c r="AA135" s="307"/>
      <c r="AB135" s="307"/>
      <c r="AC135" s="307"/>
      <c r="AD135" s="307"/>
      <c r="AE135" s="307"/>
      <c r="AR135" s="179" t="s">
        <v>124</v>
      </c>
      <c r="AT135" s="179" t="s">
        <v>121</v>
      </c>
      <c r="AU135" s="179" t="s">
        <v>80</v>
      </c>
      <c r="AY135" s="16" t="s">
        <v>120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80</v>
      </c>
      <c r="BK135" s="180">
        <f>ROUND(I135*H135,2)</f>
        <v>0</v>
      </c>
      <c r="BL135" s="16" t="s">
        <v>124</v>
      </c>
      <c r="BM135" s="179" t="s">
        <v>370</v>
      </c>
    </row>
    <row r="136" spans="1:65" s="13" customFormat="1" x14ac:dyDescent="0.2">
      <c r="B136" s="190"/>
      <c r="C136" s="191"/>
      <c r="D136" s="183" t="s">
        <v>125</v>
      </c>
      <c r="E136" s="192" t="s">
        <v>1</v>
      </c>
      <c r="F136" s="193" t="s">
        <v>731</v>
      </c>
      <c r="G136" s="191"/>
      <c r="H136" s="194">
        <v>26.86</v>
      </c>
      <c r="I136" s="370"/>
      <c r="J136" s="191"/>
      <c r="K136" s="191"/>
      <c r="L136" s="195"/>
      <c r="M136" s="379"/>
      <c r="N136" s="196"/>
      <c r="O136" s="196"/>
      <c r="P136" s="196"/>
      <c r="Q136" s="196"/>
      <c r="R136" s="196"/>
      <c r="S136" s="196"/>
      <c r="T136" s="197"/>
      <c r="AT136" s="198" t="s">
        <v>125</v>
      </c>
      <c r="AU136" s="198" t="s">
        <v>80</v>
      </c>
      <c r="AV136" s="13" t="s">
        <v>82</v>
      </c>
      <c r="AW136" s="13" t="s">
        <v>28</v>
      </c>
      <c r="AX136" s="13" t="s">
        <v>80</v>
      </c>
      <c r="AY136" s="198" t="s">
        <v>120</v>
      </c>
    </row>
    <row r="137" spans="1:65" s="2" customFormat="1" ht="36" customHeight="1" x14ac:dyDescent="0.2">
      <c r="A137" s="307"/>
      <c r="B137" s="31"/>
      <c r="C137" s="170" t="s">
        <v>139</v>
      </c>
      <c r="D137" s="170" t="s">
        <v>121</v>
      </c>
      <c r="E137" s="171" t="s">
        <v>318</v>
      </c>
      <c r="F137" s="172" t="s">
        <v>319</v>
      </c>
      <c r="G137" s="173" t="s">
        <v>187</v>
      </c>
      <c r="H137" s="174">
        <v>268.60000000000002</v>
      </c>
      <c r="I137" s="374">
        <v>0</v>
      </c>
      <c r="J137" s="175">
        <f>ROUND(I137*H137,2)</f>
        <v>0</v>
      </c>
      <c r="K137" s="172" t="s">
        <v>123</v>
      </c>
      <c r="L137" s="35"/>
      <c r="M137" s="381" t="s">
        <v>1</v>
      </c>
      <c r="N137" s="176" t="s">
        <v>37</v>
      </c>
      <c r="O137" s="177">
        <v>4.0000000000000001E-3</v>
      </c>
      <c r="P137" s="177">
        <f>O137*H137</f>
        <v>1.0744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07"/>
      <c r="V137" s="307"/>
      <c r="W137" s="307"/>
      <c r="X137" s="307"/>
      <c r="Y137" s="307"/>
      <c r="Z137" s="307"/>
      <c r="AA137" s="307"/>
      <c r="AB137" s="307"/>
      <c r="AC137" s="307"/>
      <c r="AD137" s="307"/>
      <c r="AE137" s="307"/>
      <c r="AR137" s="179" t="s">
        <v>124</v>
      </c>
      <c r="AT137" s="179" t="s">
        <v>121</v>
      </c>
      <c r="AU137" s="179" t="s">
        <v>80</v>
      </c>
      <c r="AY137" s="16" t="s">
        <v>120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6" t="s">
        <v>80</v>
      </c>
      <c r="BK137" s="180">
        <f>ROUND(I137*H137,2)</f>
        <v>0</v>
      </c>
      <c r="BL137" s="16" t="s">
        <v>124</v>
      </c>
      <c r="BM137" s="179" t="s">
        <v>371</v>
      </c>
    </row>
    <row r="138" spans="1:65" s="13" customFormat="1" x14ac:dyDescent="0.2">
      <c r="B138" s="190"/>
      <c r="C138" s="191"/>
      <c r="D138" s="183" t="s">
        <v>125</v>
      </c>
      <c r="E138" s="191"/>
      <c r="F138" s="193" t="s">
        <v>732</v>
      </c>
      <c r="G138" s="191"/>
      <c r="H138" s="194">
        <v>268.60000000000002</v>
      </c>
      <c r="I138" s="370"/>
      <c r="J138" s="191"/>
      <c r="K138" s="191"/>
      <c r="L138" s="195"/>
      <c r="M138" s="379"/>
      <c r="N138" s="196"/>
      <c r="O138" s="196"/>
      <c r="P138" s="196"/>
      <c r="Q138" s="196"/>
      <c r="R138" s="196"/>
      <c r="S138" s="196"/>
      <c r="T138" s="197"/>
      <c r="AT138" s="198" t="s">
        <v>125</v>
      </c>
      <c r="AU138" s="198" t="s">
        <v>80</v>
      </c>
      <c r="AV138" s="13" t="s">
        <v>82</v>
      </c>
      <c r="AW138" s="13" t="s">
        <v>4</v>
      </c>
      <c r="AX138" s="13" t="s">
        <v>80</v>
      </c>
      <c r="AY138" s="198" t="s">
        <v>120</v>
      </c>
    </row>
    <row r="139" spans="1:65" s="2" customFormat="1" ht="24" customHeight="1" x14ac:dyDescent="0.2">
      <c r="A139" s="307"/>
      <c r="B139" s="31"/>
      <c r="C139" s="170" t="s">
        <v>143</v>
      </c>
      <c r="D139" s="170" t="s">
        <v>121</v>
      </c>
      <c r="E139" s="171" t="s">
        <v>372</v>
      </c>
      <c r="F139" s="172" t="s">
        <v>373</v>
      </c>
      <c r="G139" s="173" t="s">
        <v>187</v>
      </c>
      <c r="H139" s="174">
        <v>1</v>
      </c>
      <c r="I139" s="374">
        <v>0</v>
      </c>
      <c r="J139" s="175">
        <f>ROUND(I139*H139,2)</f>
        <v>0</v>
      </c>
      <c r="K139" s="172" t="s">
        <v>123</v>
      </c>
      <c r="L139" s="35"/>
      <c r="M139" s="381" t="s">
        <v>1</v>
      </c>
      <c r="N139" s="176" t="s">
        <v>37</v>
      </c>
      <c r="O139" s="177">
        <v>9.7000000000000003E-2</v>
      </c>
      <c r="P139" s="177">
        <f>O139*H139</f>
        <v>9.7000000000000003E-2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07"/>
      <c r="V139" s="307"/>
      <c r="W139" s="307"/>
      <c r="X139" s="307"/>
      <c r="Y139" s="307"/>
      <c r="Z139" s="307"/>
      <c r="AA139" s="307"/>
      <c r="AB139" s="307"/>
      <c r="AC139" s="307"/>
      <c r="AD139" s="307"/>
      <c r="AE139" s="307"/>
      <c r="AR139" s="179" t="s">
        <v>124</v>
      </c>
      <c r="AT139" s="179" t="s">
        <v>121</v>
      </c>
      <c r="AU139" s="179" t="s">
        <v>80</v>
      </c>
      <c r="AY139" s="16" t="s">
        <v>120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6" t="s">
        <v>80</v>
      </c>
      <c r="BK139" s="180">
        <f>ROUND(I139*H139,2)</f>
        <v>0</v>
      </c>
      <c r="BL139" s="16" t="s">
        <v>124</v>
      </c>
      <c r="BM139" s="179" t="s">
        <v>374</v>
      </c>
    </row>
    <row r="140" spans="1:65" s="12" customFormat="1" x14ac:dyDescent="0.2">
      <c r="B140" s="181"/>
      <c r="C140" s="182"/>
      <c r="D140" s="183" t="s">
        <v>125</v>
      </c>
      <c r="E140" s="184" t="s">
        <v>1</v>
      </c>
      <c r="F140" s="185" t="s">
        <v>225</v>
      </c>
      <c r="G140" s="182"/>
      <c r="H140" s="184" t="s">
        <v>1</v>
      </c>
      <c r="I140" s="369"/>
      <c r="J140" s="182"/>
      <c r="K140" s="182"/>
      <c r="L140" s="186"/>
      <c r="M140" s="378"/>
      <c r="N140" s="187"/>
      <c r="O140" s="187"/>
      <c r="P140" s="187"/>
      <c r="Q140" s="187"/>
      <c r="R140" s="187"/>
      <c r="S140" s="187"/>
      <c r="T140" s="188"/>
      <c r="AT140" s="189" t="s">
        <v>125</v>
      </c>
      <c r="AU140" s="189" t="s">
        <v>80</v>
      </c>
      <c r="AV140" s="12" t="s">
        <v>80</v>
      </c>
      <c r="AW140" s="12" t="s">
        <v>28</v>
      </c>
      <c r="AX140" s="12" t="s">
        <v>72</v>
      </c>
      <c r="AY140" s="189" t="s">
        <v>120</v>
      </c>
    </row>
    <row r="141" spans="1:65" s="13" customFormat="1" x14ac:dyDescent="0.2">
      <c r="B141" s="190"/>
      <c r="C141" s="191"/>
      <c r="D141" s="183" t="s">
        <v>125</v>
      </c>
      <c r="E141" s="192" t="s">
        <v>1</v>
      </c>
      <c r="F141" s="193">
        <v>1</v>
      </c>
      <c r="G141" s="191"/>
      <c r="H141" s="194">
        <v>1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28</v>
      </c>
      <c r="AX141" s="13" t="s">
        <v>80</v>
      </c>
      <c r="AY141" s="198" t="s">
        <v>120</v>
      </c>
    </row>
    <row r="142" spans="1:65" s="2" customFormat="1" ht="24" customHeight="1" x14ac:dyDescent="0.2">
      <c r="A142" s="307"/>
      <c r="B142" s="31"/>
      <c r="C142" s="170" t="s">
        <v>148</v>
      </c>
      <c r="D142" s="170" t="s">
        <v>121</v>
      </c>
      <c r="E142" s="171" t="s">
        <v>375</v>
      </c>
      <c r="F142" s="172" t="s">
        <v>376</v>
      </c>
      <c r="G142" s="173" t="s">
        <v>187</v>
      </c>
      <c r="H142" s="174">
        <v>1</v>
      </c>
      <c r="I142" s="374">
        <v>0</v>
      </c>
      <c r="J142" s="175">
        <f>ROUND(I142*H142,2)</f>
        <v>0</v>
      </c>
      <c r="K142" s="172" t="s">
        <v>123</v>
      </c>
      <c r="L142" s="35"/>
      <c r="M142" s="381" t="s">
        <v>1</v>
      </c>
      <c r="N142" s="176" t="s">
        <v>37</v>
      </c>
      <c r="O142" s="177">
        <v>3.1E-2</v>
      </c>
      <c r="P142" s="177">
        <f>O142*H142</f>
        <v>3.1E-2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07"/>
      <c r="V142" s="307"/>
      <c r="W142" s="307"/>
      <c r="X142" s="307"/>
      <c r="Y142" s="307"/>
      <c r="Z142" s="307"/>
      <c r="AA142" s="307"/>
      <c r="AB142" s="307"/>
      <c r="AC142" s="307"/>
      <c r="AD142" s="307"/>
      <c r="AE142" s="307"/>
      <c r="AR142" s="179" t="s">
        <v>124</v>
      </c>
      <c r="AT142" s="179" t="s">
        <v>121</v>
      </c>
      <c r="AU142" s="179" t="s">
        <v>80</v>
      </c>
      <c r="AY142" s="16" t="s">
        <v>120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80</v>
      </c>
      <c r="BK142" s="180">
        <f>ROUND(I142*H142,2)</f>
        <v>0</v>
      </c>
      <c r="BL142" s="16" t="s">
        <v>124</v>
      </c>
      <c r="BM142" s="179" t="s">
        <v>377</v>
      </c>
    </row>
    <row r="143" spans="1:65" s="12" customFormat="1" x14ac:dyDescent="0.2">
      <c r="B143" s="181"/>
      <c r="C143" s="182"/>
      <c r="D143" s="183" t="s">
        <v>125</v>
      </c>
      <c r="E143" s="184" t="s">
        <v>1</v>
      </c>
      <c r="F143" s="185" t="s">
        <v>714</v>
      </c>
      <c r="G143" s="182"/>
      <c r="H143" s="184" t="s">
        <v>1</v>
      </c>
      <c r="I143" s="369"/>
      <c r="J143" s="182"/>
      <c r="K143" s="182"/>
      <c r="L143" s="186"/>
      <c r="M143" s="378"/>
      <c r="N143" s="187"/>
      <c r="O143" s="187"/>
      <c r="P143" s="187"/>
      <c r="Q143" s="187"/>
      <c r="R143" s="187"/>
      <c r="S143" s="187"/>
      <c r="T143" s="188"/>
      <c r="AT143" s="189" t="s">
        <v>125</v>
      </c>
      <c r="AU143" s="189" t="s">
        <v>80</v>
      </c>
      <c r="AV143" s="12" t="s">
        <v>80</v>
      </c>
      <c r="AW143" s="12" t="s">
        <v>28</v>
      </c>
      <c r="AX143" s="12" t="s">
        <v>72</v>
      </c>
      <c r="AY143" s="189" t="s">
        <v>120</v>
      </c>
    </row>
    <row r="144" spans="1:65" s="13" customFormat="1" x14ac:dyDescent="0.2">
      <c r="B144" s="190"/>
      <c r="C144" s="191"/>
      <c r="D144" s="183" t="s">
        <v>125</v>
      </c>
      <c r="E144" s="192" t="s">
        <v>1</v>
      </c>
      <c r="F144" s="193">
        <v>1</v>
      </c>
      <c r="G144" s="191"/>
      <c r="H144" s="194">
        <v>1</v>
      </c>
      <c r="I144" s="370"/>
      <c r="J144" s="191"/>
      <c r="K144" s="191"/>
      <c r="L144" s="195"/>
      <c r="M144" s="379"/>
      <c r="N144" s="196"/>
      <c r="O144" s="196"/>
      <c r="P144" s="196"/>
      <c r="Q144" s="196"/>
      <c r="R144" s="196"/>
      <c r="S144" s="196"/>
      <c r="T144" s="197"/>
      <c r="AT144" s="198" t="s">
        <v>125</v>
      </c>
      <c r="AU144" s="198" t="s">
        <v>80</v>
      </c>
      <c r="AV144" s="13" t="s">
        <v>82</v>
      </c>
      <c r="AW144" s="13" t="s">
        <v>28</v>
      </c>
      <c r="AX144" s="13" t="s">
        <v>72</v>
      </c>
      <c r="AY144" s="198" t="s">
        <v>120</v>
      </c>
    </row>
    <row r="145" spans="1:65" s="2" customFormat="1" ht="16.5" customHeight="1" x14ac:dyDescent="0.2">
      <c r="A145" s="307"/>
      <c r="B145" s="31"/>
      <c r="C145" s="170" t="s">
        <v>152</v>
      </c>
      <c r="D145" s="170" t="s">
        <v>121</v>
      </c>
      <c r="E145" s="171" t="s">
        <v>320</v>
      </c>
      <c r="F145" s="172" t="s">
        <v>321</v>
      </c>
      <c r="G145" s="173" t="s">
        <v>187</v>
      </c>
      <c r="H145" s="174">
        <v>26.86</v>
      </c>
      <c r="I145" s="374">
        <v>0</v>
      </c>
      <c r="J145" s="175">
        <f>ROUND(I145*H145,2)</f>
        <v>0</v>
      </c>
      <c r="K145" s="172" t="s">
        <v>123</v>
      </c>
      <c r="L145" s="35"/>
      <c r="M145" s="381" t="s">
        <v>1</v>
      </c>
      <c r="N145" s="176" t="s">
        <v>37</v>
      </c>
      <c r="O145" s="177">
        <v>8.9999999999999993E-3</v>
      </c>
      <c r="P145" s="177">
        <f>O145*H145</f>
        <v>0.24173999999999998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07"/>
      <c r="V145" s="307"/>
      <c r="W145" s="307"/>
      <c r="X145" s="307"/>
      <c r="Y145" s="307"/>
      <c r="Z145" s="307"/>
      <c r="AA145" s="307"/>
      <c r="AB145" s="307"/>
      <c r="AC145" s="307"/>
      <c r="AD145" s="307"/>
      <c r="AE145" s="307"/>
      <c r="AR145" s="179" t="s">
        <v>124</v>
      </c>
      <c r="AT145" s="179" t="s">
        <v>121</v>
      </c>
      <c r="AU145" s="179" t="s">
        <v>80</v>
      </c>
      <c r="AY145" s="16" t="s">
        <v>120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6" t="s">
        <v>80</v>
      </c>
      <c r="BK145" s="180">
        <f>ROUND(I145*H145,2)</f>
        <v>0</v>
      </c>
      <c r="BL145" s="16" t="s">
        <v>124</v>
      </c>
      <c r="BM145" s="179" t="s">
        <v>378</v>
      </c>
    </row>
    <row r="146" spans="1:65" s="2" customFormat="1" ht="24" customHeight="1" x14ac:dyDescent="0.2">
      <c r="A146" s="307"/>
      <c r="B146" s="31"/>
      <c r="C146" s="170" t="s">
        <v>154</v>
      </c>
      <c r="D146" s="170" t="s">
        <v>121</v>
      </c>
      <c r="E146" s="171" t="s">
        <v>322</v>
      </c>
      <c r="F146" s="172" t="s">
        <v>211</v>
      </c>
      <c r="G146" s="173" t="s">
        <v>183</v>
      </c>
      <c r="H146" s="174">
        <v>48.347999999999999</v>
      </c>
      <c r="I146" s="374">
        <v>0</v>
      </c>
      <c r="J146" s="175">
        <f>ROUND(I146*H146,2)</f>
        <v>0</v>
      </c>
      <c r="K146" s="172" t="s">
        <v>123</v>
      </c>
      <c r="L146" s="35"/>
      <c r="M146" s="381" t="s">
        <v>1</v>
      </c>
      <c r="N146" s="176" t="s">
        <v>37</v>
      </c>
      <c r="O146" s="177">
        <v>0</v>
      </c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07"/>
      <c r="V146" s="307"/>
      <c r="W146" s="307"/>
      <c r="X146" s="307"/>
      <c r="Y146" s="307"/>
      <c r="Z146" s="307"/>
      <c r="AA146" s="307"/>
      <c r="AB146" s="307"/>
      <c r="AC146" s="307"/>
      <c r="AD146" s="307"/>
      <c r="AE146" s="307"/>
      <c r="AR146" s="179" t="s">
        <v>124</v>
      </c>
      <c r="AT146" s="179" t="s">
        <v>121</v>
      </c>
      <c r="AU146" s="179" t="s">
        <v>80</v>
      </c>
      <c r="AY146" s="16" t="s">
        <v>120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6" t="s">
        <v>80</v>
      </c>
      <c r="BK146" s="180">
        <f>ROUND(I146*H146,2)</f>
        <v>0</v>
      </c>
      <c r="BL146" s="16" t="s">
        <v>124</v>
      </c>
      <c r="BM146" s="179" t="s">
        <v>379</v>
      </c>
    </row>
    <row r="147" spans="1:65" s="13" customFormat="1" x14ac:dyDescent="0.2">
      <c r="B147" s="190"/>
      <c r="C147" s="191"/>
      <c r="D147" s="183" t="s">
        <v>125</v>
      </c>
      <c r="E147" s="191"/>
      <c r="F147" s="193" t="s">
        <v>733</v>
      </c>
      <c r="G147" s="191"/>
      <c r="H147" s="194">
        <v>48.347999999999999</v>
      </c>
      <c r="I147" s="370"/>
      <c r="J147" s="191"/>
      <c r="K147" s="191"/>
      <c r="L147" s="195"/>
      <c r="M147" s="379"/>
      <c r="N147" s="196"/>
      <c r="O147" s="196"/>
      <c r="P147" s="196"/>
      <c r="Q147" s="196"/>
      <c r="R147" s="196"/>
      <c r="S147" s="196"/>
      <c r="T147" s="197"/>
      <c r="AT147" s="198" t="s">
        <v>125</v>
      </c>
      <c r="AU147" s="198" t="s">
        <v>80</v>
      </c>
      <c r="AV147" s="13" t="s">
        <v>82</v>
      </c>
      <c r="AW147" s="13" t="s">
        <v>4</v>
      </c>
      <c r="AX147" s="13" t="s">
        <v>80</v>
      </c>
      <c r="AY147" s="198" t="s">
        <v>120</v>
      </c>
    </row>
    <row r="148" spans="1:65" s="2" customFormat="1" ht="16.5" customHeight="1" x14ac:dyDescent="0.2">
      <c r="A148" s="307"/>
      <c r="B148" s="31"/>
      <c r="C148" s="170">
        <v>11</v>
      </c>
      <c r="D148" s="170" t="s">
        <v>121</v>
      </c>
      <c r="E148" s="171" t="s">
        <v>227</v>
      </c>
      <c r="F148" s="172" t="s">
        <v>228</v>
      </c>
      <c r="G148" s="173" t="s">
        <v>122</v>
      </c>
      <c r="H148" s="174">
        <v>110</v>
      </c>
      <c r="I148" s="374">
        <v>0</v>
      </c>
      <c r="J148" s="175">
        <f>ROUND(I148*H148,2)</f>
        <v>0</v>
      </c>
      <c r="K148" s="172" t="s">
        <v>123</v>
      </c>
      <c r="L148" s="35"/>
      <c r="M148" s="381" t="s">
        <v>1</v>
      </c>
      <c r="N148" s="176" t="s">
        <v>37</v>
      </c>
      <c r="O148" s="177">
        <v>1.7999999999999999E-2</v>
      </c>
      <c r="P148" s="177">
        <f>O148*H148</f>
        <v>1.9799999999999998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07"/>
      <c r="V148" s="307"/>
      <c r="W148" s="307"/>
      <c r="X148" s="307"/>
      <c r="Y148" s="307"/>
      <c r="Z148" s="307"/>
      <c r="AA148" s="307"/>
      <c r="AB148" s="307"/>
      <c r="AC148" s="307"/>
      <c r="AD148" s="307"/>
      <c r="AE148" s="307"/>
      <c r="AR148" s="179" t="s">
        <v>124</v>
      </c>
      <c r="AT148" s="179" t="s">
        <v>121</v>
      </c>
      <c r="AU148" s="179" t="s">
        <v>80</v>
      </c>
      <c r="AY148" s="16" t="s">
        <v>120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6" t="s">
        <v>80</v>
      </c>
      <c r="BK148" s="180">
        <f>ROUND(I148*H148,2)</f>
        <v>0</v>
      </c>
      <c r="BL148" s="16" t="s">
        <v>124</v>
      </c>
      <c r="BM148" s="179" t="s">
        <v>229</v>
      </c>
    </row>
    <row r="149" spans="1:65" s="11" customFormat="1" ht="25.9" customHeight="1" x14ac:dyDescent="0.2">
      <c r="B149" s="158"/>
      <c r="C149" s="159"/>
      <c r="D149" s="160" t="s">
        <v>71</v>
      </c>
      <c r="E149" s="161" t="s">
        <v>135</v>
      </c>
      <c r="F149" s="161" t="s">
        <v>235</v>
      </c>
      <c r="G149" s="159"/>
      <c r="H149" s="159"/>
      <c r="I149" s="372"/>
      <c r="J149" s="162">
        <f>BK149</f>
        <v>0</v>
      </c>
      <c r="K149" s="159"/>
      <c r="L149" s="163"/>
      <c r="M149" s="377"/>
      <c r="N149" s="164"/>
      <c r="O149" s="164"/>
      <c r="P149" s="165">
        <f>SUM(P150:P164)</f>
        <v>70.079999999999984</v>
      </c>
      <c r="Q149" s="164"/>
      <c r="R149" s="165">
        <f>SUM(R150:R164)</f>
        <v>33.202840000000002</v>
      </c>
      <c r="S149" s="164"/>
      <c r="T149" s="166">
        <f>SUM(T150:T164)</f>
        <v>0</v>
      </c>
      <c r="AR149" s="167" t="s">
        <v>80</v>
      </c>
      <c r="AT149" s="168" t="s">
        <v>71</v>
      </c>
      <c r="AU149" s="168" t="s">
        <v>72</v>
      </c>
      <c r="AY149" s="167" t="s">
        <v>120</v>
      </c>
      <c r="BK149" s="169">
        <f>SUM(BK150:BK164)</f>
        <v>0</v>
      </c>
    </row>
    <row r="150" spans="1:65" s="2" customFormat="1" ht="16.5" customHeight="1" x14ac:dyDescent="0.2">
      <c r="A150" s="261"/>
      <c r="B150" s="31"/>
      <c r="C150" s="170">
        <v>12</v>
      </c>
      <c r="D150" s="170" t="s">
        <v>121</v>
      </c>
      <c r="E150" s="171" t="s">
        <v>334</v>
      </c>
      <c r="F150" s="172" t="s">
        <v>335</v>
      </c>
      <c r="G150" s="173" t="s">
        <v>122</v>
      </c>
      <c r="H150" s="174">
        <v>110</v>
      </c>
      <c r="I150" s="374">
        <v>0</v>
      </c>
      <c r="J150" s="175">
        <f>ROUND(I150*H150,2)</f>
        <v>0</v>
      </c>
      <c r="K150" s="172" t="s">
        <v>123</v>
      </c>
      <c r="L150" s="35"/>
      <c r="M150" s="381" t="s">
        <v>1</v>
      </c>
      <c r="N150" s="176" t="s">
        <v>37</v>
      </c>
      <c r="O150" s="177">
        <v>3.1E-2</v>
      </c>
      <c r="P150" s="177">
        <f>O150*H150</f>
        <v>3.41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261"/>
      <c r="V150" s="261"/>
      <c r="W150" s="261"/>
      <c r="X150" s="261"/>
      <c r="Y150" s="261"/>
      <c r="Z150" s="261"/>
      <c r="AA150" s="261"/>
      <c r="AB150" s="261"/>
      <c r="AC150" s="261"/>
      <c r="AD150" s="261"/>
      <c r="AE150" s="261"/>
      <c r="AR150" s="179" t="s">
        <v>124</v>
      </c>
      <c r="AT150" s="179" t="s">
        <v>121</v>
      </c>
      <c r="AU150" s="179" t="s">
        <v>80</v>
      </c>
      <c r="AY150" s="16" t="s">
        <v>120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6" t="s">
        <v>80</v>
      </c>
      <c r="BK150" s="180">
        <f>ROUND(I150*H150,2)</f>
        <v>0</v>
      </c>
      <c r="BL150" s="16" t="s">
        <v>124</v>
      </c>
      <c r="BM150" s="179" t="s">
        <v>336</v>
      </c>
    </row>
    <row r="151" spans="1:65" s="12" customFormat="1" x14ac:dyDescent="0.2">
      <c r="B151" s="181"/>
      <c r="C151" s="182"/>
      <c r="D151" s="183" t="s">
        <v>125</v>
      </c>
      <c r="E151" s="184" t="s">
        <v>1</v>
      </c>
      <c r="F151" s="185" t="s">
        <v>628</v>
      </c>
      <c r="G151" s="182"/>
      <c r="H151" s="184" t="s">
        <v>1</v>
      </c>
      <c r="I151" s="369"/>
      <c r="J151" s="182"/>
      <c r="K151" s="182"/>
      <c r="L151" s="186"/>
      <c r="M151" s="378"/>
      <c r="N151" s="187"/>
      <c r="O151" s="187"/>
      <c r="P151" s="187"/>
      <c r="Q151" s="187"/>
      <c r="R151" s="187"/>
      <c r="S151" s="187"/>
      <c r="T151" s="188"/>
      <c r="AT151" s="189" t="s">
        <v>125</v>
      </c>
      <c r="AU151" s="189" t="s">
        <v>80</v>
      </c>
      <c r="AV151" s="12" t="s">
        <v>80</v>
      </c>
      <c r="AW151" s="12" t="s">
        <v>28</v>
      </c>
      <c r="AX151" s="12" t="s">
        <v>72</v>
      </c>
      <c r="AY151" s="189" t="s">
        <v>120</v>
      </c>
    </row>
    <row r="152" spans="1:65" s="13" customFormat="1" x14ac:dyDescent="0.2">
      <c r="B152" s="190"/>
      <c r="C152" s="191"/>
      <c r="D152" s="183" t="s">
        <v>125</v>
      </c>
      <c r="E152" s="192" t="s">
        <v>1</v>
      </c>
      <c r="F152" s="193">
        <v>90</v>
      </c>
      <c r="G152" s="191"/>
      <c r="H152" s="194">
        <v>90</v>
      </c>
      <c r="I152" s="370"/>
      <c r="J152" s="191"/>
      <c r="K152" s="191"/>
      <c r="L152" s="195"/>
      <c r="M152" s="379"/>
      <c r="N152" s="196"/>
      <c r="O152" s="196"/>
      <c r="P152" s="196"/>
      <c r="Q152" s="196"/>
      <c r="R152" s="196"/>
      <c r="S152" s="196"/>
      <c r="T152" s="197"/>
      <c r="AT152" s="198" t="s">
        <v>125</v>
      </c>
      <c r="AU152" s="198" t="s">
        <v>80</v>
      </c>
      <c r="AV152" s="13" t="s">
        <v>82</v>
      </c>
      <c r="AW152" s="13" t="s">
        <v>28</v>
      </c>
      <c r="AX152" s="13" t="s">
        <v>72</v>
      </c>
      <c r="AY152" s="198" t="s">
        <v>120</v>
      </c>
    </row>
    <row r="153" spans="1:65" s="12" customFormat="1" x14ac:dyDescent="0.2">
      <c r="B153" s="181"/>
      <c r="C153" s="182"/>
      <c r="D153" s="183" t="s">
        <v>125</v>
      </c>
      <c r="E153" s="184" t="s">
        <v>1</v>
      </c>
      <c r="F153" s="185" t="s">
        <v>629</v>
      </c>
      <c r="G153" s="182"/>
      <c r="H153" s="184" t="s">
        <v>1</v>
      </c>
      <c r="I153" s="369"/>
      <c r="J153" s="182"/>
      <c r="K153" s="182"/>
      <c r="L153" s="186"/>
      <c r="M153" s="378"/>
      <c r="N153" s="187"/>
      <c r="O153" s="187"/>
      <c r="P153" s="187"/>
      <c r="Q153" s="187"/>
      <c r="R153" s="187"/>
      <c r="S153" s="187"/>
      <c r="T153" s="188"/>
      <c r="AT153" s="189" t="s">
        <v>125</v>
      </c>
      <c r="AU153" s="189" t="s">
        <v>80</v>
      </c>
      <c r="AV153" s="12" t="s">
        <v>80</v>
      </c>
      <c r="AW153" s="12" t="s">
        <v>28</v>
      </c>
      <c r="AX153" s="12" t="s">
        <v>72</v>
      </c>
      <c r="AY153" s="189" t="s">
        <v>120</v>
      </c>
    </row>
    <row r="154" spans="1:65" s="13" customFormat="1" x14ac:dyDescent="0.2">
      <c r="B154" s="190"/>
      <c r="C154" s="191"/>
      <c r="D154" s="183" t="s">
        <v>125</v>
      </c>
      <c r="E154" s="192" t="s">
        <v>1</v>
      </c>
      <c r="F154" s="193">
        <v>20</v>
      </c>
      <c r="G154" s="191"/>
      <c r="H154" s="194">
        <v>20</v>
      </c>
      <c r="I154" s="370"/>
      <c r="J154" s="191"/>
      <c r="K154" s="191"/>
      <c r="L154" s="195"/>
      <c r="M154" s="379"/>
      <c r="N154" s="196"/>
      <c r="O154" s="196"/>
      <c r="P154" s="196"/>
      <c r="Q154" s="196"/>
      <c r="R154" s="196"/>
      <c r="S154" s="196"/>
      <c r="T154" s="197"/>
      <c r="AT154" s="198" t="s">
        <v>125</v>
      </c>
      <c r="AU154" s="198" t="s">
        <v>80</v>
      </c>
      <c r="AV154" s="13" t="s">
        <v>82</v>
      </c>
      <c r="AW154" s="13" t="s">
        <v>28</v>
      </c>
      <c r="AX154" s="13" t="s">
        <v>72</v>
      </c>
      <c r="AY154" s="198" t="s">
        <v>120</v>
      </c>
    </row>
    <row r="155" spans="1:65" s="14" customFormat="1" x14ac:dyDescent="0.2">
      <c r="B155" s="199"/>
      <c r="C155" s="200"/>
      <c r="D155" s="183" t="s">
        <v>125</v>
      </c>
      <c r="E155" s="201"/>
      <c r="F155" s="202" t="s">
        <v>131</v>
      </c>
      <c r="G155" s="200"/>
      <c r="H155" s="203">
        <v>110</v>
      </c>
      <c r="I155" s="371"/>
      <c r="J155" s="200"/>
      <c r="K155" s="200"/>
      <c r="L155" s="204"/>
      <c r="M155" s="380"/>
      <c r="N155" s="205"/>
      <c r="O155" s="205"/>
      <c r="P155" s="205"/>
      <c r="Q155" s="205"/>
      <c r="R155" s="205"/>
      <c r="S155" s="205"/>
      <c r="T155" s="206"/>
      <c r="AT155" s="207" t="s">
        <v>125</v>
      </c>
      <c r="AU155" s="207" t="s">
        <v>80</v>
      </c>
      <c r="AV155" s="14" t="s">
        <v>124</v>
      </c>
      <c r="AW155" s="14" t="s">
        <v>28</v>
      </c>
      <c r="AX155" s="14" t="s">
        <v>80</v>
      </c>
      <c r="AY155" s="207" t="s">
        <v>120</v>
      </c>
    </row>
    <row r="156" spans="1:65" s="2" customFormat="1" ht="36" customHeight="1" x14ac:dyDescent="0.2">
      <c r="A156" s="242"/>
      <c r="B156" s="31"/>
      <c r="C156" s="170">
        <v>13</v>
      </c>
      <c r="D156" s="170" t="s">
        <v>121</v>
      </c>
      <c r="E156" s="171" t="s">
        <v>255</v>
      </c>
      <c r="F156" s="172" t="s">
        <v>256</v>
      </c>
      <c r="G156" s="173" t="s">
        <v>122</v>
      </c>
      <c r="H156" s="174">
        <v>118</v>
      </c>
      <c r="I156" s="374">
        <v>0</v>
      </c>
      <c r="J156" s="175">
        <f>ROUND(I156*H156,2)</f>
        <v>0</v>
      </c>
      <c r="K156" s="172" t="s">
        <v>123</v>
      </c>
      <c r="L156" s="35"/>
      <c r="M156" s="381" t="s">
        <v>1</v>
      </c>
      <c r="N156" s="176" t="s">
        <v>37</v>
      </c>
      <c r="O156" s="177">
        <v>0.56499999999999995</v>
      </c>
      <c r="P156" s="177">
        <f>O156*H156</f>
        <v>66.669999999999987</v>
      </c>
      <c r="Q156" s="177">
        <v>0.10362</v>
      </c>
      <c r="R156" s="177">
        <f>Q156*H156</f>
        <v>12.22716</v>
      </c>
      <c r="S156" s="177">
        <v>0</v>
      </c>
      <c r="T156" s="178">
        <f>S156*H156</f>
        <v>0</v>
      </c>
      <c r="U156" s="242"/>
      <c r="V156" s="242"/>
      <c r="W156" s="242"/>
      <c r="X156" s="242"/>
      <c r="Y156" s="242"/>
      <c r="Z156" s="242"/>
      <c r="AA156" s="242"/>
      <c r="AB156" s="242"/>
      <c r="AC156" s="242"/>
      <c r="AD156" s="242"/>
      <c r="AE156" s="242"/>
      <c r="AR156" s="179" t="s">
        <v>124</v>
      </c>
      <c r="AT156" s="179" t="s">
        <v>121</v>
      </c>
      <c r="AU156" s="179" t="s">
        <v>80</v>
      </c>
      <c r="AY156" s="16" t="s">
        <v>120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6" t="s">
        <v>80</v>
      </c>
      <c r="BK156" s="180">
        <f>ROUND(I156*H156,2)</f>
        <v>0</v>
      </c>
      <c r="BL156" s="16" t="s">
        <v>124</v>
      </c>
      <c r="BM156" s="179" t="s">
        <v>257</v>
      </c>
    </row>
    <row r="157" spans="1:65" s="12" customFormat="1" x14ac:dyDescent="0.2">
      <c r="B157" s="181"/>
      <c r="C157" s="182"/>
      <c r="D157" s="183" t="s">
        <v>125</v>
      </c>
      <c r="E157" s="184" t="s">
        <v>1</v>
      </c>
      <c r="F157" s="185" t="s">
        <v>628</v>
      </c>
      <c r="G157" s="182"/>
      <c r="H157" s="184" t="s">
        <v>1</v>
      </c>
      <c r="I157" s="369"/>
      <c r="J157" s="182"/>
      <c r="K157" s="182"/>
      <c r="L157" s="186"/>
      <c r="M157" s="378"/>
      <c r="N157" s="187"/>
      <c r="O157" s="187"/>
      <c r="P157" s="187"/>
      <c r="Q157" s="187"/>
      <c r="R157" s="187"/>
      <c r="S157" s="187"/>
      <c r="T157" s="188"/>
      <c r="AT157" s="189" t="s">
        <v>125</v>
      </c>
      <c r="AU157" s="189" t="s">
        <v>80</v>
      </c>
      <c r="AV157" s="12" t="s">
        <v>80</v>
      </c>
      <c r="AW157" s="12" t="s">
        <v>28</v>
      </c>
      <c r="AX157" s="12" t="s">
        <v>72</v>
      </c>
      <c r="AY157" s="189" t="s">
        <v>120</v>
      </c>
    </row>
    <row r="158" spans="1:65" s="13" customFormat="1" x14ac:dyDescent="0.2">
      <c r="B158" s="190"/>
      <c r="C158" s="191"/>
      <c r="D158" s="183" t="s">
        <v>125</v>
      </c>
      <c r="E158" s="192" t="s">
        <v>1</v>
      </c>
      <c r="F158" s="193">
        <v>90</v>
      </c>
      <c r="G158" s="191"/>
      <c r="H158" s="194">
        <v>90</v>
      </c>
      <c r="I158" s="370"/>
      <c r="J158" s="191"/>
      <c r="K158" s="191"/>
      <c r="L158" s="195"/>
      <c r="M158" s="379"/>
      <c r="N158" s="196"/>
      <c r="O158" s="196"/>
      <c r="P158" s="196"/>
      <c r="Q158" s="196"/>
      <c r="R158" s="196"/>
      <c r="S158" s="196"/>
      <c r="T158" s="197"/>
      <c r="AT158" s="198" t="s">
        <v>125</v>
      </c>
      <c r="AU158" s="198" t="s">
        <v>80</v>
      </c>
      <c r="AV158" s="13" t="s">
        <v>82</v>
      </c>
      <c r="AW158" s="13" t="s">
        <v>28</v>
      </c>
      <c r="AX158" s="13" t="s">
        <v>72</v>
      </c>
      <c r="AY158" s="198" t="s">
        <v>120</v>
      </c>
    </row>
    <row r="159" spans="1:65" s="12" customFormat="1" x14ac:dyDescent="0.2">
      <c r="B159" s="181"/>
      <c r="C159" s="182"/>
      <c r="D159" s="183" t="s">
        <v>125</v>
      </c>
      <c r="E159" s="184" t="s">
        <v>1</v>
      </c>
      <c r="F159" s="185" t="s">
        <v>629</v>
      </c>
      <c r="G159" s="182"/>
      <c r="H159" s="184" t="s">
        <v>1</v>
      </c>
      <c r="I159" s="369"/>
      <c r="J159" s="182"/>
      <c r="K159" s="182"/>
      <c r="L159" s="186"/>
      <c r="M159" s="378"/>
      <c r="N159" s="187"/>
      <c r="O159" s="187"/>
      <c r="P159" s="187"/>
      <c r="Q159" s="187"/>
      <c r="R159" s="187"/>
      <c r="S159" s="187"/>
      <c r="T159" s="188"/>
      <c r="AT159" s="189" t="s">
        <v>125</v>
      </c>
      <c r="AU159" s="189" t="s">
        <v>80</v>
      </c>
      <c r="AV159" s="12" t="s">
        <v>80</v>
      </c>
      <c r="AW159" s="12" t="s">
        <v>28</v>
      </c>
      <c r="AX159" s="12" t="s">
        <v>72</v>
      </c>
      <c r="AY159" s="189" t="s">
        <v>120</v>
      </c>
    </row>
    <row r="160" spans="1:65" s="13" customFormat="1" x14ac:dyDescent="0.2">
      <c r="B160" s="190"/>
      <c r="C160" s="191"/>
      <c r="D160" s="183" t="s">
        <v>125</v>
      </c>
      <c r="E160" s="192" t="s">
        <v>1</v>
      </c>
      <c r="F160" s="193">
        <v>20</v>
      </c>
      <c r="G160" s="191"/>
      <c r="H160" s="194">
        <v>20</v>
      </c>
      <c r="I160" s="370"/>
      <c r="J160" s="191"/>
      <c r="K160" s="191"/>
      <c r="L160" s="195"/>
      <c r="M160" s="379"/>
      <c r="N160" s="196"/>
      <c r="O160" s="196"/>
      <c r="P160" s="196"/>
      <c r="Q160" s="196"/>
      <c r="R160" s="196"/>
      <c r="S160" s="196"/>
      <c r="T160" s="197"/>
      <c r="AT160" s="198" t="s">
        <v>125</v>
      </c>
      <c r="AU160" s="198" t="s">
        <v>80</v>
      </c>
      <c r="AV160" s="13" t="s">
        <v>82</v>
      </c>
      <c r="AW160" s="13" t="s">
        <v>28</v>
      </c>
      <c r="AX160" s="13" t="s">
        <v>72</v>
      </c>
      <c r="AY160" s="198" t="s">
        <v>120</v>
      </c>
    </row>
    <row r="161" spans="1:65" s="12" customFormat="1" x14ac:dyDescent="0.2">
      <c r="B161" s="181"/>
      <c r="C161" s="182"/>
      <c r="D161" s="183" t="s">
        <v>125</v>
      </c>
      <c r="E161" s="184" t="s">
        <v>1</v>
      </c>
      <c r="F161" s="185" t="s">
        <v>631</v>
      </c>
      <c r="G161" s="182"/>
      <c r="H161" s="184" t="s">
        <v>1</v>
      </c>
      <c r="I161" s="369"/>
      <c r="J161" s="182"/>
      <c r="K161" s="182"/>
      <c r="L161" s="186"/>
      <c r="M161" s="378"/>
      <c r="N161" s="187"/>
      <c r="O161" s="187"/>
      <c r="P161" s="187"/>
      <c r="Q161" s="187"/>
      <c r="R161" s="187"/>
      <c r="S161" s="187"/>
      <c r="T161" s="188"/>
      <c r="AT161" s="189" t="s">
        <v>125</v>
      </c>
      <c r="AU161" s="189" t="s">
        <v>80</v>
      </c>
      <c r="AV161" s="12" t="s">
        <v>80</v>
      </c>
      <c r="AW161" s="12" t="s">
        <v>28</v>
      </c>
      <c r="AX161" s="12" t="s">
        <v>72</v>
      </c>
      <c r="AY161" s="189" t="s">
        <v>120</v>
      </c>
    </row>
    <row r="162" spans="1:65" s="13" customFormat="1" x14ac:dyDescent="0.2">
      <c r="B162" s="190"/>
      <c r="C162" s="191"/>
      <c r="D162" s="183" t="s">
        <v>125</v>
      </c>
      <c r="E162" s="192" t="s">
        <v>1</v>
      </c>
      <c r="F162" s="193">
        <v>8</v>
      </c>
      <c r="G162" s="191"/>
      <c r="H162" s="194">
        <v>8</v>
      </c>
      <c r="I162" s="370"/>
      <c r="J162" s="191"/>
      <c r="K162" s="191"/>
      <c r="L162" s="195"/>
      <c r="M162" s="379"/>
      <c r="N162" s="196"/>
      <c r="O162" s="196"/>
      <c r="P162" s="196"/>
      <c r="Q162" s="196"/>
      <c r="R162" s="196"/>
      <c r="S162" s="196"/>
      <c r="T162" s="197"/>
      <c r="AT162" s="198" t="s">
        <v>125</v>
      </c>
      <c r="AU162" s="198" t="s">
        <v>80</v>
      </c>
      <c r="AV162" s="13" t="s">
        <v>82</v>
      </c>
      <c r="AW162" s="13" t="s">
        <v>28</v>
      </c>
      <c r="AX162" s="13" t="s">
        <v>72</v>
      </c>
      <c r="AY162" s="198" t="s">
        <v>120</v>
      </c>
    </row>
    <row r="163" spans="1:65" s="14" customFormat="1" x14ac:dyDescent="0.2">
      <c r="B163" s="199"/>
      <c r="C163" s="200"/>
      <c r="D163" s="183" t="s">
        <v>125</v>
      </c>
      <c r="E163" s="201"/>
      <c r="F163" s="202" t="s">
        <v>131</v>
      </c>
      <c r="G163" s="200"/>
      <c r="H163" s="203">
        <v>118</v>
      </c>
      <c r="I163" s="371"/>
      <c r="J163" s="200"/>
      <c r="K163" s="200"/>
      <c r="L163" s="204"/>
      <c r="M163" s="380"/>
      <c r="N163" s="205"/>
      <c r="O163" s="205"/>
      <c r="P163" s="205"/>
      <c r="Q163" s="205"/>
      <c r="R163" s="205"/>
      <c r="S163" s="205"/>
      <c r="T163" s="206"/>
      <c r="AT163" s="207" t="s">
        <v>125</v>
      </c>
      <c r="AU163" s="207" t="s">
        <v>80</v>
      </c>
      <c r="AV163" s="14" t="s">
        <v>124</v>
      </c>
      <c r="AW163" s="14" t="s">
        <v>28</v>
      </c>
      <c r="AX163" s="14" t="s">
        <v>80</v>
      </c>
      <c r="AY163" s="207" t="s">
        <v>120</v>
      </c>
    </row>
    <row r="164" spans="1:65" s="2" customFormat="1" ht="16.5" customHeight="1" x14ac:dyDescent="0.2">
      <c r="A164" s="242"/>
      <c r="B164" s="31"/>
      <c r="C164" s="208">
        <v>14</v>
      </c>
      <c r="D164" s="208" t="s">
        <v>180</v>
      </c>
      <c r="E164" s="209" t="s">
        <v>258</v>
      </c>
      <c r="F164" s="210" t="s">
        <v>259</v>
      </c>
      <c r="G164" s="211" t="s">
        <v>122</v>
      </c>
      <c r="H164" s="212">
        <v>119.18</v>
      </c>
      <c r="I164" s="375">
        <v>0</v>
      </c>
      <c r="J164" s="213">
        <f>ROUND(I164*H164,2)</f>
        <v>0</v>
      </c>
      <c r="K164" s="210" t="s">
        <v>123</v>
      </c>
      <c r="L164" s="214"/>
      <c r="M164" s="382" t="s">
        <v>1</v>
      </c>
      <c r="N164" s="215" t="s">
        <v>37</v>
      </c>
      <c r="O164" s="177">
        <v>0</v>
      </c>
      <c r="P164" s="177">
        <f>O164*H164</f>
        <v>0</v>
      </c>
      <c r="Q164" s="177">
        <v>0.17599999999999999</v>
      </c>
      <c r="R164" s="177">
        <f>Q164*H164</f>
        <v>20.975680000000001</v>
      </c>
      <c r="S164" s="177">
        <v>0</v>
      </c>
      <c r="T164" s="178">
        <f>S164*H164</f>
        <v>0</v>
      </c>
      <c r="U164" s="242"/>
      <c r="V164" s="242"/>
      <c r="W164" s="242"/>
      <c r="X164" s="242"/>
      <c r="Y164" s="242"/>
      <c r="Z164" s="242"/>
      <c r="AA164" s="242"/>
      <c r="AB164" s="242"/>
      <c r="AC164" s="242"/>
      <c r="AD164" s="242"/>
      <c r="AE164" s="242"/>
      <c r="AR164" s="179" t="s">
        <v>148</v>
      </c>
      <c r="AT164" s="179" t="s">
        <v>180</v>
      </c>
      <c r="AU164" s="179" t="s">
        <v>80</v>
      </c>
      <c r="AY164" s="16" t="s">
        <v>120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6" t="s">
        <v>80</v>
      </c>
      <c r="BK164" s="180">
        <f>ROUND(I164*H164,2)</f>
        <v>0</v>
      </c>
      <c r="BL164" s="16" t="s">
        <v>124</v>
      </c>
      <c r="BM164" s="179" t="s">
        <v>260</v>
      </c>
    </row>
    <row r="165" spans="1:65" s="12" customFormat="1" x14ac:dyDescent="0.2">
      <c r="B165" s="181"/>
      <c r="C165" s="182"/>
      <c r="D165" s="183" t="s">
        <v>125</v>
      </c>
      <c r="E165" s="184" t="s">
        <v>1</v>
      </c>
      <c r="F165" s="185" t="s">
        <v>735</v>
      </c>
      <c r="G165" s="182"/>
      <c r="H165" s="184" t="s">
        <v>1</v>
      </c>
      <c r="I165" s="369"/>
      <c r="J165" s="182"/>
      <c r="K165" s="182"/>
      <c r="L165" s="186"/>
      <c r="M165" s="378"/>
      <c r="N165" s="187"/>
      <c r="O165" s="187"/>
      <c r="P165" s="187"/>
      <c r="Q165" s="187"/>
      <c r="R165" s="187"/>
      <c r="S165" s="187"/>
      <c r="T165" s="188"/>
      <c r="AT165" s="189" t="s">
        <v>125</v>
      </c>
      <c r="AU165" s="189" t="s">
        <v>80</v>
      </c>
      <c r="AV165" s="12" t="s">
        <v>80</v>
      </c>
      <c r="AW165" s="12" t="s">
        <v>28</v>
      </c>
      <c r="AX165" s="12" t="s">
        <v>72</v>
      </c>
      <c r="AY165" s="189" t="s">
        <v>120</v>
      </c>
    </row>
    <row r="166" spans="1:65" s="13" customFormat="1" x14ac:dyDescent="0.2">
      <c r="B166" s="190"/>
      <c r="C166" s="191"/>
      <c r="D166" s="183" t="s">
        <v>125</v>
      </c>
      <c r="E166" s="191"/>
      <c r="F166" s="193" t="s">
        <v>734</v>
      </c>
      <c r="G166" s="191"/>
      <c r="H166" s="194">
        <v>119.18</v>
      </c>
      <c r="I166" s="370"/>
      <c r="J166" s="191"/>
      <c r="K166" s="191"/>
      <c r="L166" s="195"/>
      <c r="M166" s="379"/>
      <c r="N166" s="196"/>
      <c r="O166" s="196"/>
      <c r="P166" s="196"/>
      <c r="Q166" s="196"/>
      <c r="R166" s="196"/>
      <c r="S166" s="196"/>
      <c r="T166" s="197"/>
      <c r="AT166" s="198" t="s">
        <v>125</v>
      </c>
      <c r="AU166" s="198" t="s">
        <v>80</v>
      </c>
      <c r="AV166" s="13" t="s">
        <v>82</v>
      </c>
      <c r="AW166" s="13" t="s">
        <v>4</v>
      </c>
      <c r="AX166" s="13" t="s">
        <v>80</v>
      </c>
      <c r="AY166" s="198" t="s">
        <v>120</v>
      </c>
    </row>
    <row r="167" spans="1:65" s="11" customFormat="1" ht="25.9" customHeight="1" x14ac:dyDescent="0.2">
      <c r="B167" s="158"/>
      <c r="C167" s="159"/>
      <c r="D167" s="160" t="s">
        <v>71</v>
      </c>
      <c r="E167" s="161" t="s">
        <v>152</v>
      </c>
      <c r="F167" s="161" t="s">
        <v>185</v>
      </c>
      <c r="G167" s="159"/>
      <c r="H167" s="159"/>
      <c r="I167" s="372"/>
      <c r="J167" s="162">
        <f>BK167</f>
        <v>0</v>
      </c>
      <c r="K167" s="159"/>
      <c r="L167" s="163"/>
      <c r="M167" s="377"/>
      <c r="N167" s="164"/>
      <c r="O167" s="164"/>
      <c r="P167" s="165">
        <f>SUM(P168:P181)</f>
        <v>25.358000000000001</v>
      </c>
      <c r="Q167" s="164"/>
      <c r="R167" s="165">
        <f>SUM(R168:R181)</f>
        <v>13.960275000000001</v>
      </c>
      <c r="S167" s="164"/>
      <c r="T167" s="166">
        <f>SUM(T168:T181)</f>
        <v>0</v>
      </c>
      <c r="AR167" s="167" t="s">
        <v>80</v>
      </c>
      <c r="AT167" s="168" t="s">
        <v>71</v>
      </c>
      <c r="AU167" s="168" t="s">
        <v>72</v>
      </c>
      <c r="AY167" s="167" t="s">
        <v>120</v>
      </c>
      <c r="BK167" s="169">
        <f>SUM(BK168:BK181)</f>
        <v>0</v>
      </c>
    </row>
    <row r="168" spans="1:65" s="2" customFormat="1" ht="24" customHeight="1" x14ac:dyDescent="0.2">
      <c r="A168" s="242"/>
      <c r="B168" s="31"/>
      <c r="C168" s="170">
        <v>15</v>
      </c>
      <c r="D168" s="170" t="s">
        <v>121</v>
      </c>
      <c r="E168" s="171" t="s">
        <v>290</v>
      </c>
      <c r="F168" s="172" t="s">
        <v>291</v>
      </c>
      <c r="G168" s="173" t="s">
        <v>163</v>
      </c>
      <c r="H168" s="174">
        <v>58.5</v>
      </c>
      <c r="I168" s="374">
        <v>0</v>
      </c>
      <c r="J168" s="175">
        <f>ROUND(I168*H168,2)</f>
        <v>0</v>
      </c>
      <c r="K168" s="172" t="s">
        <v>123</v>
      </c>
      <c r="L168" s="35"/>
      <c r="M168" s="381" t="s">
        <v>1</v>
      </c>
      <c r="N168" s="176" t="s">
        <v>37</v>
      </c>
      <c r="O168" s="177">
        <v>0.26800000000000002</v>
      </c>
      <c r="P168" s="177">
        <f>O168*H168</f>
        <v>15.678000000000001</v>
      </c>
      <c r="Q168" s="177">
        <v>0.15540000000000001</v>
      </c>
      <c r="R168" s="177">
        <f>Q168*H168</f>
        <v>9.0909000000000013</v>
      </c>
      <c r="S168" s="177">
        <v>0</v>
      </c>
      <c r="T168" s="178">
        <f>S168*H168</f>
        <v>0</v>
      </c>
      <c r="U168" s="242"/>
      <c r="V168" s="242"/>
      <c r="W168" s="242"/>
      <c r="X168" s="242"/>
      <c r="Y168" s="242"/>
      <c r="Z168" s="242"/>
      <c r="AA168" s="242"/>
      <c r="AB168" s="242"/>
      <c r="AC168" s="242"/>
      <c r="AD168" s="242"/>
      <c r="AE168" s="242"/>
      <c r="AR168" s="179" t="s">
        <v>124</v>
      </c>
      <c r="AT168" s="179" t="s">
        <v>121</v>
      </c>
      <c r="AU168" s="179" t="s">
        <v>80</v>
      </c>
      <c r="AY168" s="16" t="s">
        <v>120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6" t="s">
        <v>80</v>
      </c>
      <c r="BK168" s="180">
        <f>ROUND(I168*H168,2)</f>
        <v>0</v>
      </c>
      <c r="BL168" s="16" t="s">
        <v>124</v>
      </c>
      <c r="BM168" s="179" t="s">
        <v>292</v>
      </c>
    </row>
    <row r="169" spans="1:65" s="12" customFormat="1" x14ac:dyDescent="0.2">
      <c r="B169" s="181"/>
      <c r="C169" s="182"/>
      <c r="D169" s="183" t="s">
        <v>125</v>
      </c>
      <c r="E169" s="184" t="s">
        <v>1</v>
      </c>
      <c r="F169" s="185" t="s">
        <v>628</v>
      </c>
      <c r="G169" s="182"/>
      <c r="H169" s="184" t="s">
        <v>1</v>
      </c>
      <c r="I169" s="369"/>
      <c r="J169" s="182"/>
      <c r="K169" s="182"/>
      <c r="L169" s="186"/>
      <c r="M169" s="378"/>
      <c r="N169" s="187"/>
      <c r="O169" s="187"/>
      <c r="P169" s="187"/>
      <c r="Q169" s="187"/>
      <c r="R169" s="187"/>
      <c r="S169" s="187"/>
      <c r="T169" s="188"/>
      <c r="AT169" s="189" t="s">
        <v>125</v>
      </c>
      <c r="AU169" s="189" t="s">
        <v>80</v>
      </c>
      <c r="AV169" s="12" t="s">
        <v>80</v>
      </c>
      <c r="AW169" s="12" t="s">
        <v>28</v>
      </c>
      <c r="AX169" s="12" t="s">
        <v>72</v>
      </c>
      <c r="AY169" s="189" t="s">
        <v>120</v>
      </c>
    </row>
    <row r="170" spans="1:65" s="13" customFormat="1" x14ac:dyDescent="0.2">
      <c r="B170" s="190"/>
      <c r="C170" s="191"/>
      <c r="D170" s="183" t="s">
        <v>125</v>
      </c>
      <c r="E170" s="192" t="s">
        <v>1</v>
      </c>
      <c r="F170" s="193">
        <v>45</v>
      </c>
      <c r="G170" s="191"/>
      <c r="H170" s="194">
        <v>45</v>
      </c>
      <c r="I170" s="370"/>
      <c r="J170" s="191"/>
      <c r="K170" s="191"/>
      <c r="L170" s="195"/>
      <c r="M170" s="379"/>
      <c r="N170" s="196"/>
      <c r="O170" s="196"/>
      <c r="P170" s="196"/>
      <c r="Q170" s="196"/>
      <c r="R170" s="196"/>
      <c r="S170" s="196"/>
      <c r="T170" s="197"/>
      <c r="AT170" s="198" t="s">
        <v>125</v>
      </c>
      <c r="AU170" s="198" t="s">
        <v>80</v>
      </c>
      <c r="AV170" s="13" t="s">
        <v>82</v>
      </c>
      <c r="AW170" s="13" t="s">
        <v>28</v>
      </c>
      <c r="AX170" s="13" t="s">
        <v>72</v>
      </c>
      <c r="AY170" s="198" t="s">
        <v>120</v>
      </c>
    </row>
    <row r="171" spans="1:65" s="12" customFormat="1" x14ac:dyDescent="0.2">
      <c r="B171" s="181"/>
      <c r="C171" s="182"/>
      <c r="D171" s="183" t="s">
        <v>125</v>
      </c>
      <c r="E171" s="184" t="s">
        <v>1</v>
      </c>
      <c r="F171" s="185" t="s">
        <v>629</v>
      </c>
      <c r="G171" s="182"/>
      <c r="H171" s="184" t="s">
        <v>1</v>
      </c>
      <c r="I171" s="369"/>
      <c r="J171" s="182"/>
      <c r="K171" s="182"/>
      <c r="L171" s="186"/>
      <c r="M171" s="378"/>
      <c r="N171" s="187"/>
      <c r="O171" s="187"/>
      <c r="P171" s="187"/>
      <c r="Q171" s="187"/>
      <c r="R171" s="187"/>
      <c r="S171" s="187"/>
      <c r="T171" s="188"/>
      <c r="AT171" s="189" t="s">
        <v>125</v>
      </c>
      <c r="AU171" s="189" t="s">
        <v>80</v>
      </c>
      <c r="AV171" s="12" t="s">
        <v>80</v>
      </c>
      <c r="AW171" s="12" t="s">
        <v>28</v>
      </c>
      <c r="AX171" s="12" t="s">
        <v>72</v>
      </c>
      <c r="AY171" s="189" t="s">
        <v>120</v>
      </c>
    </row>
    <row r="172" spans="1:65" s="13" customFormat="1" x14ac:dyDescent="0.2">
      <c r="B172" s="190"/>
      <c r="C172" s="191"/>
      <c r="D172" s="183" t="s">
        <v>125</v>
      </c>
      <c r="E172" s="192" t="s">
        <v>1</v>
      </c>
      <c r="F172" s="193">
        <v>13.5</v>
      </c>
      <c r="G172" s="191"/>
      <c r="H172" s="194">
        <v>13.5</v>
      </c>
      <c r="I172" s="370"/>
      <c r="J172" s="191"/>
      <c r="K172" s="191"/>
      <c r="L172" s="195"/>
      <c r="M172" s="379"/>
      <c r="N172" s="196"/>
      <c r="O172" s="196"/>
      <c r="P172" s="196"/>
      <c r="Q172" s="196"/>
      <c r="R172" s="196"/>
      <c r="S172" s="196"/>
      <c r="T172" s="197"/>
      <c r="AT172" s="198" t="s">
        <v>125</v>
      </c>
      <c r="AU172" s="198" t="s">
        <v>80</v>
      </c>
      <c r="AV172" s="13" t="s">
        <v>82</v>
      </c>
      <c r="AW172" s="13" t="s">
        <v>28</v>
      </c>
      <c r="AX172" s="13" t="s">
        <v>72</v>
      </c>
      <c r="AY172" s="198" t="s">
        <v>120</v>
      </c>
    </row>
    <row r="173" spans="1:65" s="14" customFormat="1" x14ac:dyDescent="0.2">
      <c r="B173" s="199"/>
      <c r="C173" s="200"/>
      <c r="D173" s="183" t="s">
        <v>125</v>
      </c>
      <c r="E173" s="201"/>
      <c r="F173" s="202" t="s">
        <v>131</v>
      </c>
      <c r="G173" s="200"/>
      <c r="H173" s="203">
        <v>58.5</v>
      </c>
      <c r="I173" s="371"/>
      <c r="J173" s="200"/>
      <c r="K173" s="200"/>
      <c r="L173" s="204"/>
      <c r="M173" s="380"/>
      <c r="N173" s="205"/>
      <c r="O173" s="205"/>
      <c r="P173" s="205"/>
      <c r="Q173" s="205"/>
      <c r="R173" s="205"/>
      <c r="S173" s="205"/>
      <c r="T173" s="206"/>
      <c r="AT173" s="207" t="s">
        <v>125</v>
      </c>
      <c r="AU173" s="207" t="s">
        <v>80</v>
      </c>
      <c r="AV173" s="14" t="s">
        <v>124</v>
      </c>
      <c r="AW173" s="14" t="s">
        <v>28</v>
      </c>
      <c r="AX173" s="14" t="s">
        <v>80</v>
      </c>
      <c r="AY173" s="207" t="s">
        <v>120</v>
      </c>
    </row>
    <row r="174" spans="1:65" s="2" customFormat="1" ht="16.5" customHeight="1" x14ac:dyDescent="0.2">
      <c r="A174" s="242"/>
      <c r="B174" s="31"/>
      <c r="C174" s="208">
        <v>16</v>
      </c>
      <c r="D174" s="208" t="s">
        <v>180</v>
      </c>
      <c r="E174" s="209" t="s">
        <v>293</v>
      </c>
      <c r="F174" s="210" t="s">
        <v>294</v>
      </c>
      <c r="G174" s="211" t="s">
        <v>163</v>
      </c>
      <c r="H174" s="212">
        <v>59.085000000000001</v>
      </c>
      <c r="I174" s="375">
        <v>0</v>
      </c>
      <c r="J174" s="213">
        <f>ROUND(I174*H174,2)</f>
        <v>0</v>
      </c>
      <c r="K174" s="210" t="s">
        <v>123</v>
      </c>
      <c r="L174" s="214"/>
      <c r="M174" s="382" t="s">
        <v>1</v>
      </c>
      <c r="N174" s="215" t="s">
        <v>37</v>
      </c>
      <c r="O174" s="177">
        <v>0</v>
      </c>
      <c r="P174" s="177">
        <f>O174*H174</f>
        <v>0</v>
      </c>
      <c r="Q174" s="177">
        <v>8.1000000000000003E-2</v>
      </c>
      <c r="R174" s="177">
        <f>Q174*H174</f>
        <v>4.7858850000000004</v>
      </c>
      <c r="S174" s="177">
        <v>0</v>
      </c>
      <c r="T174" s="178">
        <f>S174*H174</f>
        <v>0</v>
      </c>
      <c r="U174" s="242"/>
      <c r="V174" s="242"/>
      <c r="W174" s="242"/>
      <c r="X174" s="242"/>
      <c r="Y174" s="242"/>
      <c r="Z174" s="242"/>
      <c r="AA174" s="242"/>
      <c r="AB174" s="242"/>
      <c r="AC174" s="242"/>
      <c r="AD174" s="242"/>
      <c r="AE174" s="242"/>
      <c r="AR174" s="179" t="s">
        <v>148</v>
      </c>
      <c r="AT174" s="179" t="s">
        <v>180</v>
      </c>
      <c r="AU174" s="179" t="s">
        <v>80</v>
      </c>
      <c r="AY174" s="16" t="s">
        <v>120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6" t="s">
        <v>80</v>
      </c>
      <c r="BK174" s="180">
        <f>ROUND(I174*H174,2)</f>
        <v>0</v>
      </c>
      <c r="BL174" s="16" t="s">
        <v>124</v>
      </c>
      <c r="BM174" s="179" t="s">
        <v>295</v>
      </c>
    </row>
    <row r="175" spans="1:65" s="12" customFormat="1" x14ac:dyDescent="0.2">
      <c r="B175" s="181"/>
      <c r="C175" s="182"/>
      <c r="D175" s="183" t="s">
        <v>125</v>
      </c>
      <c r="E175" s="184" t="s">
        <v>1</v>
      </c>
      <c r="F175" s="185" t="s">
        <v>628</v>
      </c>
      <c r="G175" s="182"/>
      <c r="H175" s="184" t="s">
        <v>1</v>
      </c>
      <c r="I175" s="369"/>
      <c r="J175" s="182"/>
      <c r="K175" s="182"/>
      <c r="L175" s="186"/>
      <c r="M175" s="378"/>
      <c r="N175" s="187"/>
      <c r="O175" s="187"/>
      <c r="P175" s="187"/>
      <c r="Q175" s="187"/>
      <c r="R175" s="187"/>
      <c r="S175" s="187"/>
      <c r="T175" s="188"/>
      <c r="AT175" s="189" t="s">
        <v>125</v>
      </c>
      <c r="AU175" s="189" t="s">
        <v>80</v>
      </c>
      <c r="AV175" s="12" t="s">
        <v>80</v>
      </c>
      <c r="AW175" s="12" t="s">
        <v>28</v>
      </c>
      <c r="AX175" s="12" t="s">
        <v>72</v>
      </c>
      <c r="AY175" s="189" t="s">
        <v>120</v>
      </c>
    </row>
    <row r="176" spans="1:65" s="13" customFormat="1" x14ac:dyDescent="0.2">
      <c r="B176" s="190"/>
      <c r="C176" s="191"/>
      <c r="D176" s="183" t="s">
        <v>125</v>
      </c>
      <c r="E176" s="192" t="s">
        <v>1</v>
      </c>
      <c r="F176" s="193">
        <v>45</v>
      </c>
      <c r="G176" s="191"/>
      <c r="H176" s="194">
        <v>45</v>
      </c>
      <c r="I176" s="370"/>
      <c r="J176" s="191"/>
      <c r="K176" s="191"/>
      <c r="L176" s="195"/>
      <c r="M176" s="379"/>
      <c r="N176" s="196"/>
      <c r="O176" s="196"/>
      <c r="P176" s="196"/>
      <c r="Q176" s="196"/>
      <c r="R176" s="196"/>
      <c r="S176" s="196"/>
      <c r="T176" s="197"/>
      <c r="AT176" s="198" t="s">
        <v>125</v>
      </c>
      <c r="AU176" s="198" t="s">
        <v>80</v>
      </c>
      <c r="AV176" s="13" t="s">
        <v>82</v>
      </c>
      <c r="AW176" s="13" t="s">
        <v>28</v>
      </c>
      <c r="AX176" s="13" t="s">
        <v>72</v>
      </c>
      <c r="AY176" s="198" t="s">
        <v>120</v>
      </c>
    </row>
    <row r="177" spans="1:65" s="12" customFormat="1" x14ac:dyDescent="0.2">
      <c r="B177" s="181"/>
      <c r="C177" s="182"/>
      <c r="D177" s="183" t="s">
        <v>125</v>
      </c>
      <c r="E177" s="184" t="s">
        <v>1</v>
      </c>
      <c r="F177" s="185" t="s">
        <v>629</v>
      </c>
      <c r="G177" s="182"/>
      <c r="H177" s="184" t="s">
        <v>1</v>
      </c>
      <c r="I177" s="369"/>
      <c r="J177" s="182"/>
      <c r="K177" s="182"/>
      <c r="L177" s="186"/>
      <c r="M177" s="378"/>
      <c r="N177" s="187"/>
      <c r="O177" s="187"/>
      <c r="P177" s="187"/>
      <c r="Q177" s="187"/>
      <c r="R177" s="187"/>
      <c r="S177" s="187"/>
      <c r="T177" s="188"/>
      <c r="AT177" s="189" t="s">
        <v>125</v>
      </c>
      <c r="AU177" s="189" t="s">
        <v>80</v>
      </c>
      <c r="AV177" s="12" t="s">
        <v>80</v>
      </c>
      <c r="AW177" s="12" t="s">
        <v>28</v>
      </c>
      <c r="AX177" s="12" t="s">
        <v>72</v>
      </c>
      <c r="AY177" s="189" t="s">
        <v>120</v>
      </c>
    </row>
    <row r="178" spans="1:65" s="13" customFormat="1" x14ac:dyDescent="0.2">
      <c r="B178" s="190"/>
      <c r="C178" s="191"/>
      <c r="D178" s="183" t="s">
        <v>125</v>
      </c>
      <c r="E178" s="192" t="s">
        <v>1</v>
      </c>
      <c r="F178" s="193">
        <v>13.5</v>
      </c>
      <c r="G178" s="191"/>
      <c r="H178" s="194">
        <v>13.5</v>
      </c>
      <c r="I178" s="370"/>
      <c r="J178" s="191"/>
      <c r="K178" s="191"/>
      <c r="L178" s="195"/>
      <c r="M178" s="379"/>
      <c r="N178" s="196"/>
      <c r="O178" s="196"/>
      <c r="P178" s="196"/>
      <c r="Q178" s="196"/>
      <c r="R178" s="196"/>
      <c r="S178" s="196"/>
      <c r="T178" s="197"/>
      <c r="AT178" s="198" t="s">
        <v>125</v>
      </c>
      <c r="AU178" s="198" t="s">
        <v>80</v>
      </c>
      <c r="AV178" s="13" t="s">
        <v>82</v>
      </c>
      <c r="AW178" s="13" t="s">
        <v>28</v>
      </c>
      <c r="AX178" s="13" t="s">
        <v>72</v>
      </c>
      <c r="AY178" s="198" t="s">
        <v>120</v>
      </c>
    </row>
    <row r="179" spans="1:65" s="14" customFormat="1" x14ac:dyDescent="0.2">
      <c r="B179" s="199"/>
      <c r="C179" s="200"/>
      <c r="D179" s="183" t="s">
        <v>125</v>
      </c>
      <c r="E179" s="201"/>
      <c r="F179" s="202" t="s">
        <v>131</v>
      </c>
      <c r="G179" s="200"/>
      <c r="H179" s="203">
        <v>58.5</v>
      </c>
      <c r="I179" s="371"/>
      <c r="J179" s="200"/>
      <c r="K179" s="200"/>
      <c r="L179" s="204"/>
      <c r="M179" s="380"/>
      <c r="N179" s="205"/>
      <c r="O179" s="205"/>
      <c r="P179" s="205"/>
      <c r="Q179" s="205"/>
      <c r="R179" s="205"/>
      <c r="S179" s="205"/>
      <c r="T179" s="206"/>
      <c r="AT179" s="207" t="s">
        <v>125</v>
      </c>
      <c r="AU179" s="207" t="s">
        <v>80</v>
      </c>
      <c r="AV179" s="14" t="s">
        <v>124</v>
      </c>
      <c r="AW179" s="14" t="s">
        <v>28</v>
      </c>
      <c r="AX179" s="14" t="s">
        <v>80</v>
      </c>
      <c r="AY179" s="207" t="s">
        <v>120</v>
      </c>
    </row>
    <row r="180" spans="1:65" s="13" customFormat="1" x14ac:dyDescent="0.2">
      <c r="B180" s="190"/>
      <c r="C180" s="191"/>
      <c r="D180" s="183" t="s">
        <v>125</v>
      </c>
      <c r="E180" s="191"/>
      <c r="F180" s="193" t="s">
        <v>736</v>
      </c>
      <c r="G180" s="191"/>
      <c r="H180" s="194">
        <v>59.085000000000001</v>
      </c>
      <c r="I180" s="370"/>
      <c r="J180" s="191"/>
      <c r="K180" s="191"/>
      <c r="L180" s="195"/>
      <c r="M180" s="379"/>
      <c r="N180" s="196"/>
      <c r="O180" s="196"/>
      <c r="P180" s="196"/>
      <c r="Q180" s="196"/>
      <c r="R180" s="196"/>
      <c r="S180" s="196"/>
      <c r="T180" s="197"/>
      <c r="AT180" s="198" t="s">
        <v>125</v>
      </c>
      <c r="AU180" s="198" t="s">
        <v>80</v>
      </c>
      <c r="AV180" s="13" t="s">
        <v>82</v>
      </c>
      <c r="AW180" s="13" t="s">
        <v>4</v>
      </c>
      <c r="AX180" s="13" t="s">
        <v>80</v>
      </c>
      <c r="AY180" s="198" t="s">
        <v>120</v>
      </c>
    </row>
    <row r="181" spans="1:65" s="2" customFormat="1" ht="17.25" customHeight="1" x14ac:dyDescent="0.2">
      <c r="A181" s="261"/>
      <c r="B181" s="31"/>
      <c r="C181" s="170">
        <v>18</v>
      </c>
      <c r="D181" s="170" t="s">
        <v>121</v>
      </c>
      <c r="E181" s="171" t="s">
        <v>519</v>
      </c>
      <c r="F181" s="172" t="s">
        <v>518</v>
      </c>
      <c r="G181" s="173" t="s">
        <v>122</v>
      </c>
      <c r="H181" s="174">
        <v>121</v>
      </c>
      <c r="I181" s="374">
        <v>0</v>
      </c>
      <c r="J181" s="175">
        <f>ROUND(I181*H181,2)</f>
        <v>0</v>
      </c>
      <c r="K181" s="172" t="s">
        <v>123</v>
      </c>
      <c r="L181" s="35"/>
      <c r="M181" s="381" t="s">
        <v>1</v>
      </c>
      <c r="N181" s="176" t="s">
        <v>37</v>
      </c>
      <c r="O181" s="177">
        <v>0.08</v>
      </c>
      <c r="P181" s="177">
        <f>O181*H181</f>
        <v>9.68</v>
      </c>
      <c r="Q181" s="177">
        <v>6.8999999999999997E-4</v>
      </c>
      <c r="R181" s="177">
        <f>Q181*H181</f>
        <v>8.3489999999999995E-2</v>
      </c>
      <c r="S181" s="177">
        <v>0</v>
      </c>
      <c r="T181" s="178">
        <f>S181*H181</f>
        <v>0</v>
      </c>
      <c r="U181" s="261"/>
      <c r="V181" s="261"/>
      <c r="W181" s="261"/>
      <c r="X181" s="261"/>
      <c r="Y181" s="261"/>
      <c r="Z181" s="261"/>
      <c r="AA181" s="261"/>
      <c r="AB181" s="261"/>
      <c r="AC181" s="261"/>
      <c r="AD181" s="261"/>
      <c r="AE181" s="261"/>
      <c r="AR181" s="179" t="s">
        <v>124</v>
      </c>
      <c r="AT181" s="179" t="s">
        <v>121</v>
      </c>
      <c r="AU181" s="179" t="s">
        <v>80</v>
      </c>
      <c r="AY181" s="16" t="s">
        <v>120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6" t="s">
        <v>80</v>
      </c>
      <c r="BK181" s="180">
        <f>ROUND(I181*H181,2)</f>
        <v>0</v>
      </c>
      <c r="BL181" s="16" t="s">
        <v>124</v>
      </c>
      <c r="BM181" s="179" t="s">
        <v>292</v>
      </c>
    </row>
    <row r="182" spans="1:65" s="13" customFormat="1" x14ac:dyDescent="0.2">
      <c r="B182" s="190"/>
      <c r="C182" s="191"/>
      <c r="D182" s="183" t="s">
        <v>125</v>
      </c>
      <c r="E182" s="192" t="s">
        <v>1</v>
      </c>
      <c r="F182" s="193" t="s">
        <v>630</v>
      </c>
      <c r="G182" s="191"/>
      <c r="H182" s="194">
        <v>121</v>
      </c>
      <c r="I182" s="370"/>
      <c r="J182" s="191"/>
      <c r="K182" s="191"/>
      <c r="L182" s="195"/>
      <c r="M182" s="379"/>
      <c r="N182" s="196"/>
      <c r="O182" s="196"/>
      <c r="P182" s="196"/>
      <c r="Q182" s="196"/>
      <c r="R182" s="196"/>
      <c r="S182" s="196"/>
      <c r="T182" s="197"/>
      <c r="AT182" s="198" t="s">
        <v>125</v>
      </c>
      <c r="AU182" s="198" t="s">
        <v>80</v>
      </c>
      <c r="AV182" s="13" t="s">
        <v>82</v>
      </c>
      <c r="AW182" s="13" t="s">
        <v>28</v>
      </c>
      <c r="AX182" s="13" t="s">
        <v>72</v>
      </c>
      <c r="AY182" s="198" t="s">
        <v>120</v>
      </c>
    </row>
    <row r="183" spans="1:65" s="11" customFormat="1" ht="25.9" customHeight="1" x14ac:dyDescent="0.2">
      <c r="B183" s="158"/>
      <c r="C183" s="159"/>
      <c r="D183" s="160" t="s">
        <v>71</v>
      </c>
      <c r="E183" s="161" t="s">
        <v>309</v>
      </c>
      <c r="F183" s="161" t="s">
        <v>310</v>
      </c>
      <c r="G183" s="159"/>
      <c r="H183" s="159"/>
      <c r="I183" s="372"/>
      <c r="J183" s="162">
        <f>BK183</f>
        <v>0</v>
      </c>
      <c r="K183" s="159"/>
      <c r="L183" s="163"/>
      <c r="M183" s="377"/>
      <c r="N183" s="164"/>
      <c r="O183" s="164"/>
      <c r="P183" s="165">
        <f>P184</f>
        <v>59.897009999999995</v>
      </c>
      <c r="Q183" s="164"/>
      <c r="R183" s="165">
        <f>R184</f>
        <v>0</v>
      </c>
      <c r="S183" s="164"/>
      <c r="T183" s="166">
        <f>T184</f>
        <v>0</v>
      </c>
      <c r="AR183" s="167" t="s">
        <v>80</v>
      </c>
      <c r="AT183" s="168" t="s">
        <v>71</v>
      </c>
      <c r="AU183" s="168" t="s">
        <v>72</v>
      </c>
      <c r="AY183" s="167" t="s">
        <v>120</v>
      </c>
      <c r="BK183" s="169">
        <f>BK184</f>
        <v>0</v>
      </c>
    </row>
    <row r="184" spans="1:65" s="2" customFormat="1" ht="24" customHeight="1" x14ac:dyDescent="0.2">
      <c r="A184" s="242"/>
      <c r="B184" s="31"/>
      <c r="C184" s="170">
        <v>19</v>
      </c>
      <c r="D184" s="170" t="s">
        <v>121</v>
      </c>
      <c r="E184" s="171" t="s">
        <v>311</v>
      </c>
      <c r="F184" s="172" t="s">
        <v>312</v>
      </c>
      <c r="G184" s="173" t="s">
        <v>183</v>
      </c>
      <c r="H184" s="174">
        <v>47.162999999999997</v>
      </c>
      <c r="I184" s="374">
        <v>0</v>
      </c>
      <c r="J184" s="175">
        <f>ROUND(I184*H184,2)</f>
        <v>0</v>
      </c>
      <c r="K184" s="172" t="s">
        <v>123</v>
      </c>
      <c r="L184" s="35"/>
      <c r="M184" s="383" t="s">
        <v>1</v>
      </c>
      <c r="N184" s="219" t="s">
        <v>37</v>
      </c>
      <c r="O184" s="220">
        <v>1.27</v>
      </c>
      <c r="P184" s="220">
        <f>O184*H184</f>
        <v>59.897009999999995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242"/>
      <c r="V184" s="242"/>
      <c r="W184" s="242"/>
      <c r="X184" s="242"/>
      <c r="Y184" s="242"/>
      <c r="Z184" s="242"/>
      <c r="AA184" s="242"/>
      <c r="AB184" s="242"/>
      <c r="AC184" s="242"/>
      <c r="AD184" s="242"/>
      <c r="AE184" s="242"/>
      <c r="AR184" s="179" t="s">
        <v>124</v>
      </c>
      <c r="AT184" s="179" t="s">
        <v>121</v>
      </c>
      <c r="AU184" s="179" t="s">
        <v>80</v>
      </c>
      <c r="AY184" s="16" t="s">
        <v>120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6" t="s">
        <v>80</v>
      </c>
      <c r="BK184" s="180">
        <f>ROUND(I184*H184,2)</f>
        <v>0</v>
      </c>
      <c r="BL184" s="16" t="s">
        <v>124</v>
      </c>
      <c r="BM184" s="179" t="s">
        <v>313</v>
      </c>
    </row>
    <row r="185" spans="1:65" s="2" customFormat="1" ht="6.95" customHeight="1" x14ac:dyDescent="0.2">
      <c r="A185" s="242"/>
      <c r="B185" s="50"/>
      <c r="C185" s="51"/>
      <c r="D185" s="51"/>
      <c r="E185" s="51"/>
      <c r="F185" s="51"/>
      <c r="G185" s="51"/>
      <c r="H185" s="51"/>
      <c r="I185" s="373"/>
      <c r="J185" s="51"/>
      <c r="K185" s="51"/>
      <c r="L185" s="35"/>
      <c r="M185" s="242"/>
      <c r="O185" s="242"/>
      <c r="P185" s="242"/>
      <c r="Q185" s="242"/>
      <c r="R185" s="242"/>
      <c r="S185" s="242"/>
      <c r="T185" s="242"/>
      <c r="U185" s="242"/>
      <c r="V185" s="242"/>
      <c r="W185" s="242"/>
      <c r="X185" s="242"/>
      <c r="Y185" s="242"/>
      <c r="Z185" s="242"/>
      <c r="AA185" s="242"/>
      <c r="AB185" s="242"/>
      <c r="AC185" s="242"/>
      <c r="AD185" s="242"/>
      <c r="AE185" s="242"/>
    </row>
  </sheetData>
  <sheetProtection password="CA23" sheet="1" objects="1" scenarios="1"/>
  <autoFilter ref="C119:K184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BN132"/>
  <sheetViews>
    <sheetView showGridLines="0" zoomScaleNormal="100" workbookViewId="0"/>
  </sheetViews>
  <sheetFormatPr defaultRowHeight="11.25" x14ac:dyDescent="0.2"/>
  <cols>
    <col min="1" max="1" width="8.33203125" style="299" customWidth="1"/>
    <col min="2" max="2" width="1.6640625" style="299" customWidth="1"/>
    <col min="3" max="3" width="4.1640625" style="299" customWidth="1"/>
    <col min="4" max="4" width="4.33203125" style="299" customWidth="1"/>
    <col min="5" max="5" width="17.1640625" style="299" customWidth="1"/>
    <col min="6" max="6" width="100.83203125" style="299" customWidth="1"/>
    <col min="7" max="7" width="7" style="299" customWidth="1"/>
    <col min="8" max="8" width="11.5" style="299" customWidth="1"/>
    <col min="9" max="11" width="20.1640625" style="299" customWidth="1"/>
    <col min="12" max="12" width="16.5" style="299" customWidth="1"/>
    <col min="13" max="20" width="16.5" style="299" hidden="1" customWidth="1"/>
    <col min="21" max="21" width="16.5" style="299" customWidth="1"/>
    <col min="22" max="23" width="15.5" style="299" customWidth="1"/>
    <col min="24" max="24" width="12.33203125" style="299" customWidth="1"/>
    <col min="25" max="25" width="15" style="299" customWidth="1"/>
    <col min="26" max="26" width="11" style="299" customWidth="1"/>
    <col min="27" max="27" width="15" style="299" customWidth="1"/>
    <col min="28" max="28" width="16.33203125" style="299" customWidth="1"/>
    <col min="29" max="29" width="11" style="299" customWidth="1"/>
    <col min="30" max="30" width="15" style="299" customWidth="1"/>
    <col min="31" max="31" width="16.33203125" style="299" customWidth="1"/>
    <col min="32" max="32" width="9.33203125" style="299"/>
    <col min="33" max="38" width="13.1640625" style="299" customWidth="1"/>
    <col min="39" max="42" width="9.5" style="299" customWidth="1"/>
    <col min="43" max="66" width="9.5" style="299" hidden="1" customWidth="1"/>
    <col min="67" max="67" width="9.5" style="299" customWidth="1"/>
    <col min="68" max="16384" width="9.33203125" style="299"/>
  </cols>
  <sheetData>
    <row r="1" spans="1:46" x14ac:dyDescent="0.2">
      <c r="A1" s="302"/>
    </row>
    <row r="2" spans="1:46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86</v>
      </c>
    </row>
    <row r="3" spans="1:46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306" t="s">
        <v>14</v>
      </c>
      <c r="L6" s="19"/>
    </row>
    <row r="7" spans="1:46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307"/>
      <c r="B8" s="35"/>
      <c r="C8" s="307"/>
      <c r="D8" s="306" t="s">
        <v>96</v>
      </c>
      <c r="E8" s="307"/>
      <c r="F8" s="307"/>
      <c r="G8" s="307"/>
      <c r="H8" s="307"/>
      <c r="I8" s="307"/>
      <c r="J8" s="307"/>
      <c r="K8" s="307"/>
      <c r="L8" s="4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</row>
    <row r="9" spans="1:46" s="2" customFormat="1" ht="16.5" customHeight="1" x14ac:dyDescent="0.2">
      <c r="A9" s="307"/>
      <c r="B9" s="35"/>
      <c r="C9" s="307"/>
      <c r="D9" s="307"/>
      <c r="E9" s="366" t="s">
        <v>725</v>
      </c>
      <c r="F9" s="367"/>
      <c r="G9" s="367"/>
      <c r="H9" s="367"/>
      <c r="I9" s="307"/>
      <c r="J9" s="307"/>
      <c r="K9" s="307"/>
      <c r="L9" s="4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</row>
    <row r="10" spans="1:46" s="2" customFormat="1" x14ac:dyDescent="0.2">
      <c r="A10" s="307"/>
      <c r="B10" s="35"/>
      <c r="C10" s="307"/>
      <c r="D10" s="307"/>
      <c r="E10" s="307"/>
      <c r="F10" s="307"/>
      <c r="G10" s="307"/>
      <c r="H10" s="307"/>
      <c r="I10" s="307"/>
      <c r="J10" s="307"/>
      <c r="K10" s="307"/>
      <c r="L10" s="4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</row>
    <row r="11" spans="1:46" s="2" customFormat="1" ht="12" customHeight="1" x14ac:dyDescent="0.2">
      <c r="A11" s="307"/>
      <c r="B11" s="35"/>
      <c r="C11" s="307"/>
      <c r="D11" s="306" t="s">
        <v>15</v>
      </c>
      <c r="E11" s="307"/>
      <c r="F11" s="107" t="s">
        <v>1</v>
      </c>
      <c r="G11" s="307"/>
      <c r="H11" s="307"/>
      <c r="I11" s="306" t="s">
        <v>17</v>
      </c>
      <c r="J11" s="107" t="s">
        <v>1</v>
      </c>
      <c r="K11" s="307"/>
      <c r="L11" s="4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</row>
    <row r="12" spans="1:46" s="2" customFormat="1" ht="12" customHeight="1" x14ac:dyDescent="0.2">
      <c r="A12" s="307"/>
      <c r="B12" s="35"/>
      <c r="C12" s="307"/>
      <c r="D12" s="306" t="s">
        <v>18</v>
      </c>
      <c r="E12" s="307"/>
      <c r="F12" s="107" t="s">
        <v>19</v>
      </c>
      <c r="G12" s="307"/>
      <c r="H12" s="307"/>
      <c r="I12" s="306" t="s">
        <v>20</v>
      </c>
      <c r="J12" s="108">
        <f>'Rekapitulace stavby'!AN8</f>
        <v>44105</v>
      </c>
      <c r="K12" s="307"/>
      <c r="L12" s="4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</row>
    <row r="13" spans="1:46" s="2" customFormat="1" ht="10.9" customHeight="1" x14ac:dyDescent="0.2">
      <c r="A13" s="307"/>
      <c r="B13" s="35"/>
      <c r="C13" s="307"/>
      <c r="D13" s="307"/>
      <c r="E13" s="307"/>
      <c r="F13" s="307"/>
      <c r="G13" s="307"/>
      <c r="H13" s="307"/>
      <c r="I13" s="307"/>
      <c r="J13" s="307"/>
      <c r="K13" s="307"/>
      <c r="L13" s="4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</row>
    <row r="14" spans="1:46" s="2" customFormat="1" ht="12" customHeight="1" x14ac:dyDescent="0.2">
      <c r="A14" s="307"/>
      <c r="B14" s="35"/>
      <c r="C14" s="307"/>
      <c r="D14" s="306" t="s">
        <v>21</v>
      </c>
      <c r="E14" s="307"/>
      <c r="F14" s="307"/>
      <c r="G14" s="307"/>
      <c r="H14" s="307"/>
      <c r="I14" s="306" t="s">
        <v>22</v>
      </c>
      <c r="J14" s="245" t="s">
        <v>451</v>
      </c>
      <c r="K14" s="307"/>
      <c r="L14" s="4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</row>
    <row r="15" spans="1:46" s="2" customFormat="1" ht="18" customHeight="1" x14ac:dyDescent="0.2">
      <c r="A15" s="307"/>
      <c r="B15" s="35"/>
      <c r="C15" s="307"/>
      <c r="D15" s="307"/>
      <c r="E15" s="107" t="s">
        <v>449</v>
      </c>
      <c r="F15" s="307"/>
      <c r="G15" s="307"/>
      <c r="H15" s="307"/>
      <c r="I15" s="306" t="s">
        <v>23</v>
      </c>
      <c r="J15" s="107" t="s">
        <v>1</v>
      </c>
      <c r="K15" s="307"/>
      <c r="L15" s="4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</row>
    <row r="16" spans="1:46" s="2" customFormat="1" ht="6.95" customHeight="1" x14ac:dyDescent="0.2">
      <c r="A16" s="307"/>
      <c r="B16" s="35"/>
      <c r="C16" s="307"/>
      <c r="D16" s="307"/>
      <c r="E16" s="307"/>
      <c r="F16" s="307"/>
      <c r="G16" s="307"/>
      <c r="H16" s="307"/>
      <c r="I16" s="307"/>
      <c r="J16" s="307"/>
      <c r="K16" s="307"/>
      <c r="L16" s="4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</row>
    <row r="17" spans="1:31" s="2" customFormat="1" ht="12" customHeight="1" x14ac:dyDescent="0.2">
      <c r="A17" s="307"/>
      <c r="B17" s="35"/>
      <c r="C17" s="307"/>
      <c r="D17" s="306" t="s">
        <v>24</v>
      </c>
      <c r="E17" s="307"/>
      <c r="F17" s="307"/>
      <c r="G17" s="307"/>
      <c r="H17" s="307"/>
      <c r="I17" s="306" t="s">
        <v>22</v>
      </c>
      <c r="J17" s="107" t="s">
        <v>1</v>
      </c>
      <c r="K17" s="307"/>
      <c r="L17" s="4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</row>
    <row r="18" spans="1:31" s="2" customFormat="1" ht="18" customHeight="1" x14ac:dyDescent="0.2">
      <c r="A18" s="307"/>
      <c r="B18" s="35"/>
      <c r="C18" s="307"/>
      <c r="D18" s="307"/>
      <c r="E18" s="107" t="s">
        <v>25</v>
      </c>
      <c r="F18" s="307"/>
      <c r="G18" s="307"/>
      <c r="H18" s="307"/>
      <c r="I18" s="306" t="s">
        <v>23</v>
      </c>
      <c r="J18" s="107" t="s">
        <v>1</v>
      </c>
      <c r="K18" s="307"/>
      <c r="L18" s="4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</row>
    <row r="19" spans="1:31" s="2" customFormat="1" ht="6.95" customHeight="1" x14ac:dyDescent="0.2">
      <c r="A19" s="307"/>
      <c r="B19" s="35"/>
      <c r="C19" s="307"/>
      <c r="D19" s="307"/>
      <c r="E19" s="307"/>
      <c r="F19" s="307"/>
      <c r="G19" s="307"/>
      <c r="H19" s="307"/>
      <c r="I19" s="307"/>
      <c r="J19" s="307"/>
      <c r="K19" s="307"/>
      <c r="L19" s="4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</row>
    <row r="20" spans="1:31" s="2" customFormat="1" ht="12" customHeight="1" x14ac:dyDescent="0.2">
      <c r="A20" s="307"/>
      <c r="B20" s="35"/>
      <c r="C20" s="307"/>
      <c r="D20" s="306" t="s">
        <v>26</v>
      </c>
      <c r="E20" s="307"/>
      <c r="F20" s="307"/>
      <c r="G20" s="307"/>
      <c r="H20" s="307"/>
      <c r="I20" s="306" t="s">
        <v>22</v>
      </c>
      <c r="J20" s="247" t="s">
        <v>450</v>
      </c>
      <c r="K20" s="307"/>
      <c r="L20" s="4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</row>
    <row r="21" spans="1:31" s="2" customFormat="1" ht="18" customHeight="1" x14ac:dyDescent="0.2">
      <c r="A21" s="307"/>
      <c r="B21" s="35"/>
      <c r="C21" s="307"/>
      <c r="D21" s="307"/>
      <c r="E21" s="107" t="s">
        <v>27</v>
      </c>
      <c r="F21" s="307"/>
      <c r="G21" s="307"/>
      <c r="H21" s="307"/>
      <c r="I21" s="306" t="s">
        <v>23</v>
      </c>
      <c r="J21" s="107" t="s">
        <v>1</v>
      </c>
      <c r="K21" s="307"/>
      <c r="L21" s="4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</row>
    <row r="22" spans="1:31" s="2" customFormat="1" ht="6.95" customHeight="1" x14ac:dyDescent="0.2">
      <c r="A22" s="307"/>
      <c r="B22" s="35"/>
      <c r="C22" s="307"/>
      <c r="D22" s="307"/>
      <c r="E22" s="307"/>
      <c r="F22" s="307"/>
      <c r="G22" s="307"/>
      <c r="H22" s="307"/>
      <c r="I22" s="307"/>
      <c r="J22" s="307"/>
      <c r="K22" s="307"/>
      <c r="L22" s="4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</row>
    <row r="23" spans="1:31" s="2" customFormat="1" ht="12" customHeight="1" x14ac:dyDescent="0.2">
      <c r="A23" s="307"/>
      <c r="B23" s="35"/>
      <c r="C23" s="307"/>
      <c r="D23" s="306" t="s">
        <v>29</v>
      </c>
      <c r="E23" s="307"/>
      <c r="F23" s="307"/>
      <c r="G23" s="307"/>
      <c r="H23" s="307"/>
      <c r="I23" s="306" t="s">
        <v>22</v>
      </c>
      <c r="J23" s="247" t="s">
        <v>450</v>
      </c>
      <c r="K23" s="307"/>
      <c r="L23" s="4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</row>
    <row r="24" spans="1:31" s="2" customFormat="1" ht="18" customHeight="1" x14ac:dyDescent="0.2">
      <c r="A24" s="307"/>
      <c r="B24" s="35"/>
      <c r="C24" s="307"/>
      <c r="D24" s="307"/>
      <c r="E24" s="107" t="s">
        <v>27</v>
      </c>
      <c r="F24" s="307"/>
      <c r="G24" s="307"/>
      <c r="H24" s="307"/>
      <c r="I24" s="306" t="s">
        <v>23</v>
      </c>
      <c r="J24" s="107" t="s">
        <v>1</v>
      </c>
      <c r="K24" s="307"/>
      <c r="L24" s="4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</row>
    <row r="25" spans="1:31" s="2" customFormat="1" ht="6.95" customHeight="1" x14ac:dyDescent="0.2">
      <c r="A25" s="307"/>
      <c r="B25" s="35"/>
      <c r="C25" s="307"/>
      <c r="D25" s="307"/>
      <c r="E25" s="307"/>
      <c r="F25" s="307"/>
      <c r="G25" s="307"/>
      <c r="H25" s="307"/>
      <c r="I25" s="307"/>
      <c r="J25" s="307"/>
      <c r="K25" s="307"/>
      <c r="L25" s="4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</row>
    <row r="26" spans="1:31" s="2" customFormat="1" ht="12" customHeight="1" x14ac:dyDescent="0.2">
      <c r="A26" s="307"/>
      <c r="B26" s="35"/>
      <c r="C26" s="307"/>
      <c r="D26" s="306" t="s">
        <v>30</v>
      </c>
      <c r="E26" s="307"/>
      <c r="F26" s="307"/>
      <c r="G26" s="307"/>
      <c r="H26" s="307"/>
      <c r="I26" s="307"/>
      <c r="J26" s="307"/>
      <c r="K26" s="307"/>
      <c r="L26" s="4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7"/>
      <c r="B28" s="35"/>
      <c r="C28" s="307"/>
      <c r="D28" s="307"/>
      <c r="E28" s="307"/>
      <c r="F28" s="307"/>
      <c r="G28" s="307"/>
      <c r="H28" s="307"/>
      <c r="I28" s="307"/>
      <c r="J28" s="307"/>
      <c r="K28" s="307"/>
      <c r="L28" s="4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</row>
    <row r="29" spans="1:31" s="2" customFormat="1" ht="6.95" customHeight="1" x14ac:dyDescent="0.2">
      <c r="A29" s="307"/>
      <c r="B29" s="35"/>
      <c r="C29" s="307"/>
      <c r="D29" s="112"/>
      <c r="E29" s="112"/>
      <c r="F29" s="112"/>
      <c r="G29" s="112"/>
      <c r="H29" s="112"/>
      <c r="I29" s="112"/>
      <c r="J29" s="112"/>
      <c r="K29" s="112"/>
      <c r="L29" s="4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</row>
    <row r="30" spans="1:31" s="2" customFormat="1" ht="25.35" customHeight="1" x14ac:dyDescent="0.2">
      <c r="A30" s="307"/>
      <c r="B30" s="35"/>
      <c r="C30" s="307"/>
      <c r="D30" s="113" t="s">
        <v>32</v>
      </c>
      <c r="E30" s="307"/>
      <c r="F30" s="307"/>
      <c r="G30" s="307"/>
      <c r="H30" s="307"/>
      <c r="I30" s="307"/>
      <c r="J30" s="114">
        <f>ROUND(J118, 2)</f>
        <v>0</v>
      </c>
      <c r="K30" s="307"/>
      <c r="L30" s="4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</row>
    <row r="31" spans="1:31" s="2" customFormat="1" ht="6.95" customHeight="1" x14ac:dyDescent="0.2">
      <c r="A31" s="307"/>
      <c r="B31" s="35"/>
      <c r="C31" s="307"/>
      <c r="D31" s="112"/>
      <c r="E31" s="112"/>
      <c r="F31" s="112"/>
      <c r="G31" s="112"/>
      <c r="H31" s="112"/>
      <c r="I31" s="112"/>
      <c r="J31" s="112"/>
      <c r="K31" s="112"/>
      <c r="L31" s="4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</row>
    <row r="32" spans="1:31" s="2" customFormat="1" ht="14.45" customHeight="1" x14ac:dyDescent="0.2">
      <c r="A32" s="307"/>
      <c r="B32" s="35"/>
      <c r="C32" s="307"/>
      <c r="D32" s="307"/>
      <c r="E32" s="307"/>
      <c r="F32" s="115" t="s">
        <v>34</v>
      </c>
      <c r="G32" s="307"/>
      <c r="H32" s="307"/>
      <c r="I32" s="115" t="s">
        <v>33</v>
      </c>
      <c r="J32" s="115" t="s">
        <v>35</v>
      </c>
      <c r="K32" s="307"/>
      <c r="L32" s="4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</row>
    <row r="33" spans="1:31" s="2" customFormat="1" ht="14.45" customHeight="1" x14ac:dyDescent="0.2">
      <c r="A33" s="307"/>
      <c r="B33" s="35"/>
      <c r="C33" s="307"/>
      <c r="D33" s="116" t="s">
        <v>36</v>
      </c>
      <c r="E33" s="306" t="s">
        <v>37</v>
      </c>
      <c r="F33" s="117">
        <f>ROUND((SUM(BE118:BE132)),  2)</f>
        <v>0</v>
      </c>
      <c r="G33" s="307"/>
      <c r="H33" s="307"/>
      <c r="I33" s="118">
        <v>0.21</v>
      </c>
      <c r="J33" s="117">
        <f>ROUND(((SUM(BE118:BE132))*I33),  2)</f>
        <v>0</v>
      </c>
      <c r="K33" s="307"/>
      <c r="L33" s="4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</row>
    <row r="34" spans="1:31" s="2" customFormat="1" ht="14.45" customHeight="1" x14ac:dyDescent="0.2">
      <c r="A34" s="307"/>
      <c r="B34" s="35"/>
      <c r="C34" s="307"/>
      <c r="D34" s="307"/>
      <c r="E34" s="306" t="s">
        <v>38</v>
      </c>
      <c r="F34" s="117">
        <f>ROUND((SUM(BF118:BF132)),  2)</f>
        <v>0</v>
      </c>
      <c r="G34" s="307"/>
      <c r="H34" s="307"/>
      <c r="I34" s="118">
        <v>0.15</v>
      </c>
      <c r="J34" s="117">
        <f>ROUND(((SUM(BF118:BF132))*I34),  2)</f>
        <v>0</v>
      </c>
      <c r="K34" s="307"/>
      <c r="L34" s="47"/>
      <c r="S34" s="307"/>
      <c r="T34" s="307"/>
      <c r="U34" s="307"/>
      <c r="V34" s="307"/>
      <c r="W34" s="307"/>
      <c r="X34" s="307"/>
      <c r="Y34" s="307"/>
      <c r="Z34" s="307"/>
      <c r="AA34" s="307"/>
      <c r="AB34" s="307"/>
      <c r="AC34" s="307"/>
      <c r="AD34" s="307"/>
      <c r="AE34" s="307"/>
    </row>
    <row r="35" spans="1:31" s="2" customFormat="1" ht="14.45" hidden="1" customHeight="1" x14ac:dyDescent="0.2">
      <c r="A35" s="307"/>
      <c r="B35" s="35"/>
      <c r="C35" s="307"/>
      <c r="D35" s="307"/>
      <c r="E35" s="306" t="s">
        <v>39</v>
      </c>
      <c r="F35" s="117">
        <f>ROUND((SUM(BG118:BG131)),  2)</f>
        <v>0</v>
      </c>
      <c r="G35" s="307"/>
      <c r="H35" s="307"/>
      <c r="I35" s="118">
        <v>0.21</v>
      </c>
      <c r="J35" s="117">
        <f>0</f>
        <v>0</v>
      </c>
      <c r="K35" s="307"/>
      <c r="L35" s="4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</row>
    <row r="36" spans="1:31" s="2" customFormat="1" ht="14.45" hidden="1" customHeight="1" x14ac:dyDescent="0.2">
      <c r="A36" s="307"/>
      <c r="B36" s="35"/>
      <c r="C36" s="307"/>
      <c r="D36" s="307"/>
      <c r="E36" s="306" t="s">
        <v>40</v>
      </c>
      <c r="F36" s="117">
        <f>ROUND((SUM(BH118:BH131)),  2)</f>
        <v>0</v>
      </c>
      <c r="G36" s="307"/>
      <c r="H36" s="307"/>
      <c r="I36" s="118">
        <v>0.15</v>
      </c>
      <c r="J36" s="117">
        <f>0</f>
        <v>0</v>
      </c>
      <c r="K36" s="307"/>
      <c r="L36" s="4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</row>
    <row r="37" spans="1:31" s="2" customFormat="1" ht="14.45" hidden="1" customHeight="1" x14ac:dyDescent="0.2">
      <c r="A37" s="307"/>
      <c r="B37" s="35"/>
      <c r="C37" s="307"/>
      <c r="D37" s="307"/>
      <c r="E37" s="306" t="s">
        <v>41</v>
      </c>
      <c r="F37" s="117">
        <f>ROUND((SUM(BI118:BI131)),  2)</f>
        <v>0</v>
      </c>
      <c r="G37" s="307"/>
      <c r="H37" s="307"/>
      <c r="I37" s="118">
        <v>0</v>
      </c>
      <c r="J37" s="117">
        <f>0</f>
        <v>0</v>
      </c>
      <c r="K37" s="307"/>
      <c r="L37" s="4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</row>
    <row r="38" spans="1:31" s="2" customFormat="1" ht="6.95" customHeight="1" x14ac:dyDescent="0.2">
      <c r="A38" s="307"/>
      <c r="B38" s="35"/>
      <c r="C38" s="307"/>
      <c r="D38" s="307"/>
      <c r="E38" s="307"/>
      <c r="F38" s="307"/>
      <c r="G38" s="307"/>
      <c r="H38" s="307"/>
      <c r="I38" s="307"/>
      <c r="J38" s="307"/>
      <c r="K38" s="307"/>
      <c r="L38" s="4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</row>
    <row r="39" spans="1:31" s="2" customFormat="1" ht="25.35" customHeight="1" x14ac:dyDescent="0.2">
      <c r="A39" s="307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</row>
    <row r="40" spans="1:31" s="2" customFormat="1" ht="14.45" customHeight="1" x14ac:dyDescent="0.2">
      <c r="A40" s="307"/>
      <c r="B40" s="35"/>
      <c r="C40" s="307"/>
      <c r="D40" s="307"/>
      <c r="E40" s="307"/>
      <c r="F40" s="307"/>
      <c r="G40" s="307"/>
      <c r="H40" s="307"/>
      <c r="I40" s="307"/>
      <c r="J40" s="307"/>
      <c r="K40" s="307"/>
      <c r="L40" s="4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7"/>
      <c r="B61" s="35"/>
      <c r="C61" s="307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7"/>
      <c r="T61" s="307"/>
      <c r="U61" s="307"/>
      <c r="V61" s="307"/>
      <c r="W61" s="307"/>
      <c r="X61" s="307"/>
      <c r="Y61" s="307"/>
      <c r="Z61" s="307"/>
      <c r="AA61" s="307"/>
      <c r="AB61" s="307"/>
      <c r="AC61" s="307"/>
      <c r="AD61" s="307"/>
      <c r="AE61" s="307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7"/>
      <c r="B65" s="35"/>
      <c r="C65" s="307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7"/>
      <c r="T65" s="307"/>
      <c r="U65" s="307"/>
      <c r="V65" s="307"/>
      <c r="W65" s="307"/>
      <c r="X65" s="307"/>
      <c r="Y65" s="307"/>
      <c r="Z65" s="307"/>
      <c r="AA65" s="307"/>
      <c r="AB65" s="307"/>
      <c r="AC65" s="307"/>
      <c r="AD65" s="307"/>
      <c r="AE65" s="307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7"/>
      <c r="B76" s="35"/>
      <c r="C76" s="307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7"/>
      <c r="T76" s="307"/>
      <c r="U76" s="307"/>
      <c r="V76" s="307"/>
      <c r="W76" s="307"/>
      <c r="X76" s="307"/>
      <c r="Y76" s="307"/>
      <c r="Z76" s="307"/>
      <c r="AA76" s="307"/>
      <c r="AB76" s="307"/>
      <c r="AC76" s="307"/>
      <c r="AD76" s="307"/>
      <c r="AE76" s="307"/>
    </row>
    <row r="77" spans="1:31" s="2" customFormat="1" ht="14.45" customHeight="1" x14ac:dyDescent="0.2">
      <c r="A77" s="307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7"/>
      <c r="T77" s="307"/>
      <c r="U77" s="307"/>
      <c r="V77" s="307"/>
      <c r="W77" s="307"/>
      <c r="X77" s="307"/>
      <c r="Y77" s="307"/>
      <c r="Z77" s="307"/>
      <c r="AA77" s="307"/>
      <c r="AB77" s="307"/>
      <c r="AC77" s="307"/>
      <c r="AD77" s="307"/>
      <c r="AE77" s="307"/>
    </row>
    <row r="81" spans="1:47" s="2" customFormat="1" ht="6.95" customHeight="1" x14ac:dyDescent="0.2">
      <c r="A81" s="307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7"/>
      <c r="T81" s="307"/>
      <c r="U81" s="307"/>
      <c r="V81" s="307"/>
      <c r="W81" s="307"/>
      <c r="X81" s="307"/>
      <c r="Y81" s="307"/>
      <c r="Z81" s="307"/>
      <c r="AA81" s="307"/>
      <c r="AB81" s="307"/>
      <c r="AC81" s="307"/>
      <c r="AD81" s="307"/>
      <c r="AE81" s="307"/>
    </row>
    <row r="82" spans="1:47" s="2" customFormat="1" ht="24.95" customHeight="1" x14ac:dyDescent="0.2">
      <c r="A82" s="307"/>
      <c r="B82" s="31"/>
      <c r="C82" s="22" t="s">
        <v>98</v>
      </c>
      <c r="D82" s="305"/>
      <c r="E82" s="305"/>
      <c r="F82" s="305"/>
      <c r="G82" s="305"/>
      <c r="H82" s="305"/>
      <c r="I82" s="305"/>
      <c r="J82" s="305"/>
      <c r="K82" s="305"/>
      <c r="L82" s="47"/>
      <c r="S82" s="307"/>
      <c r="T82" s="307"/>
      <c r="U82" s="307"/>
      <c r="V82" s="307"/>
      <c r="W82" s="307"/>
      <c r="X82" s="307"/>
      <c r="Y82" s="307"/>
      <c r="Z82" s="307"/>
      <c r="AA82" s="307"/>
      <c r="AB82" s="307"/>
      <c r="AC82" s="307"/>
      <c r="AD82" s="307"/>
      <c r="AE82" s="307"/>
    </row>
    <row r="83" spans="1:47" s="2" customFormat="1" ht="6.95" customHeight="1" x14ac:dyDescent="0.2">
      <c r="A83" s="307"/>
      <c r="B83" s="31"/>
      <c r="C83" s="305"/>
      <c r="D83" s="305"/>
      <c r="E83" s="305"/>
      <c r="F83" s="305"/>
      <c r="G83" s="305"/>
      <c r="H83" s="305"/>
      <c r="I83" s="305"/>
      <c r="J83" s="305"/>
      <c r="K83" s="305"/>
      <c r="L83" s="47"/>
      <c r="S83" s="307"/>
      <c r="T83" s="307"/>
      <c r="U83" s="307"/>
      <c r="V83" s="307"/>
      <c r="W83" s="307"/>
      <c r="X83" s="307"/>
      <c r="Y83" s="307"/>
      <c r="Z83" s="307"/>
      <c r="AA83" s="307"/>
      <c r="AB83" s="307"/>
      <c r="AC83" s="307"/>
      <c r="AD83" s="307"/>
      <c r="AE83" s="307"/>
    </row>
    <row r="84" spans="1:47" s="2" customFormat="1" ht="12" customHeight="1" x14ac:dyDescent="0.2">
      <c r="A84" s="307"/>
      <c r="B84" s="31"/>
      <c r="C84" s="304" t="s">
        <v>14</v>
      </c>
      <c r="D84" s="305"/>
      <c r="E84" s="305"/>
      <c r="F84" s="305"/>
      <c r="G84" s="305"/>
      <c r="H84" s="305"/>
      <c r="I84" s="305"/>
      <c r="J84" s="305"/>
      <c r="K84" s="305"/>
      <c r="L84" s="47"/>
      <c r="S84" s="307"/>
      <c r="T84" s="307"/>
      <c r="U84" s="307"/>
      <c r="V84" s="307"/>
      <c r="W84" s="307"/>
      <c r="X84" s="307"/>
      <c r="Y84" s="307"/>
      <c r="Z84" s="307"/>
      <c r="AA84" s="307"/>
      <c r="AB84" s="307"/>
      <c r="AC84" s="307"/>
      <c r="AD84" s="307"/>
      <c r="AE84" s="307"/>
    </row>
    <row r="85" spans="1:47" s="2" customFormat="1" ht="16.5" customHeight="1" x14ac:dyDescent="0.2">
      <c r="A85" s="307"/>
      <c r="B85" s="31"/>
      <c r="C85" s="305"/>
      <c r="D85" s="305"/>
      <c r="E85" s="361" t="str">
        <f>E7</f>
        <v>Rekonstrukce ul. Alejnikovova, Ostrava - Zábřeh</v>
      </c>
      <c r="F85" s="362"/>
      <c r="G85" s="362"/>
      <c r="H85" s="362"/>
      <c r="I85" s="305"/>
      <c r="J85" s="305"/>
      <c r="K85" s="305"/>
      <c r="L85" s="4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</row>
    <row r="86" spans="1:47" s="2" customFormat="1" ht="12" customHeight="1" x14ac:dyDescent="0.2">
      <c r="A86" s="307"/>
      <c r="B86" s="31"/>
      <c r="C86" s="304" t="s">
        <v>96</v>
      </c>
      <c r="D86" s="305"/>
      <c r="E86" s="305"/>
      <c r="F86" s="305"/>
      <c r="G86" s="305"/>
      <c r="H86" s="305"/>
      <c r="I86" s="305"/>
      <c r="J86" s="305"/>
      <c r="K86" s="305"/>
      <c r="L86" s="47"/>
      <c r="S86" s="307"/>
      <c r="T86" s="307"/>
      <c r="U86" s="307"/>
      <c r="V86" s="307"/>
      <c r="W86" s="307"/>
      <c r="X86" s="307"/>
      <c r="Y86" s="307"/>
      <c r="Z86" s="307"/>
      <c r="AA86" s="307"/>
      <c r="AB86" s="307"/>
      <c r="AC86" s="307"/>
      <c r="AD86" s="307"/>
      <c r="AE86" s="307"/>
    </row>
    <row r="87" spans="1:47" s="2" customFormat="1" ht="16.5" customHeight="1" x14ac:dyDescent="0.2">
      <c r="A87" s="307"/>
      <c r="B87" s="31"/>
      <c r="C87" s="305"/>
      <c r="D87" s="305"/>
      <c r="E87" s="358" t="str">
        <f>E9</f>
        <v>103.2 - SO 103.2 - Parkovací stání - sanace pláně</v>
      </c>
      <c r="F87" s="363"/>
      <c r="G87" s="363"/>
      <c r="H87" s="363"/>
      <c r="I87" s="305"/>
      <c r="J87" s="305"/>
      <c r="K87" s="305"/>
      <c r="L87" s="4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307"/>
    </row>
    <row r="88" spans="1:47" s="2" customFormat="1" ht="6.95" customHeight="1" x14ac:dyDescent="0.2">
      <c r="A88" s="307"/>
      <c r="B88" s="31"/>
      <c r="C88" s="305"/>
      <c r="D88" s="305"/>
      <c r="E88" s="305"/>
      <c r="F88" s="305"/>
      <c r="G88" s="305"/>
      <c r="H88" s="305"/>
      <c r="I88" s="305"/>
      <c r="J88" s="305"/>
      <c r="K88" s="305"/>
      <c r="L88" s="4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307"/>
    </row>
    <row r="89" spans="1:47" s="2" customFormat="1" ht="12" customHeight="1" x14ac:dyDescent="0.2">
      <c r="A89" s="307"/>
      <c r="B89" s="31"/>
      <c r="C89" s="304" t="s">
        <v>18</v>
      </c>
      <c r="D89" s="305"/>
      <c r="E89" s="305"/>
      <c r="F89" s="301" t="str">
        <f>F12</f>
        <v xml:space="preserve"> </v>
      </c>
      <c r="G89" s="305"/>
      <c r="H89" s="305"/>
      <c r="I89" s="304" t="s">
        <v>20</v>
      </c>
      <c r="J89" s="298">
        <f>IF(J12="","",J12)</f>
        <v>44105</v>
      </c>
      <c r="K89" s="305"/>
      <c r="L89" s="4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307"/>
    </row>
    <row r="90" spans="1:47" s="2" customFormat="1" ht="6.95" customHeight="1" x14ac:dyDescent="0.2">
      <c r="A90" s="307"/>
      <c r="B90" s="31"/>
      <c r="C90" s="305"/>
      <c r="D90" s="305"/>
      <c r="E90" s="305"/>
      <c r="F90" s="305"/>
      <c r="G90" s="305"/>
      <c r="H90" s="305"/>
      <c r="I90" s="305"/>
      <c r="J90" s="305"/>
      <c r="K90" s="305"/>
      <c r="L90" s="47"/>
      <c r="S90" s="307"/>
      <c r="T90" s="307"/>
      <c r="U90" s="307"/>
      <c r="V90" s="307"/>
      <c r="W90" s="307"/>
      <c r="X90" s="307"/>
      <c r="Y90" s="307"/>
      <c r="Z90" s="307"/>
      <c r="AA90" s="307"/>
      <c r="AB90" s="307"/>
      <c r="AC90" s="307"/>
      <c r="AD90" s="307"/>
      <c r="AE90" s="307"/>
    </row>
    <row r="91" spans="1:47" s="2" customFormat="1" ht="15.2" customHeight="1" x14ac:dyDescent="0.2">
      <c r="A91" s="307"/>
      <c r="B91" s="31"/>
      <c r="C91" s="304" t="s">
        <v>21</v>
      </c>
      <c r="D91" s="305"/>
      <c r="E91" s="305"/>
      <c r="F91" s="301" t="str">
        <f>E15</f>
        <v>Statutární město Ostrava</v>
      </c>
      <c r="G91" s="305"/>
      <c r="H91" s="305"/>
      <c r="I91" s="304" t="s">
        <v>26</v>
      </c>
      <c r="J91" s="300" t="str">
        <f>E21</f>
        <v>Ing. David Klimša</v>
      </c>
      <c r="K91" s="305"/>
      <c r="L91" s="4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307"/>
    </row>
    <row r="92" spans="1:47" s="2" customFormat="1" ht="15.2" customHeight="1" x14ac:dyDescent="0.2">
      <c r="A92" s="307"/>
      <c r="B92" s="31"/>
      <c r="C92" s="304" t="s">
        <v>24</v>
      </c>
      <c r="D92" s="305"/>
      <c r="E92" s="305"/>
      <c r="F92" s="301" t="str">
        <f>IF(E18="","",E18)</f>
        <v>dle výběrového řízení</v>
      </c>
      <c r="G92" s="305"/>
      <c r="H92" s="305"/>
      <c r="I92" s="304" t="s">
        <v>29</v>
      </c>
      <c r="J92" s="300" t="str">
        <f>E24</f>
        <v>Ing. David Klimša</v>
      </c>
      <c r="K92" s="305"/>
      <c r="L92" s="4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</row>
    <row r="93" spans="1:47" s="2" customFormat="1" ht="10.35" customHeight="1" x14ac:dyDescent="0.2">
      <c r="A93" s="307"/>
      <c r="B93" s="31"/>
      <c r="C93" s="305"/>
      <c r="D93" s="305"/>
      <c r="E93" s="305"/>
      <c r="F93" s="305"/>
      <c r="G93" s="305"/>
      <c r="H93" s="305"/>
      <c r="I93" s="305"/>
      <c r="J93" s="305"/>
      <c r="K93" s="305"/>
      <c r="L93" s="47"/>
      <c r="S93" s="307"/>
      <c r="T93" s="307"/>
      <c r="U93" s="307"/>
      <c r="V93" s="307"/>
      <c r="W93" s="307"/>
      <c r="X93" s="307"/>
      <c r="Y93" s="307"/>
      <c r="Z93" s="307"/>
      <c r="AA93" s="307"/>
      <c r="AB93" s="307"/>
      <c r="AC93" s="307"/>
      <c r="AD93" s="307"/>
      <c r="AE93" s="307"/>
    </row>
    <row r="94" spans="1:47" s="2" customFormat="1" ht="29.25" customHeight="1" x14ac:dyDescent="0.2">
      <c r="A94" s="307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7"/>
      <c r="T94" s="307"/>
      <c r="U94" s="307"/>
      <c r="V94" s="307"/>
      <c r="W94" s="307"/>
      <c r="X94" s="307"/>
      <c r="Y94" s="307"/>
      <c r="Z94" s="307"/>
      <c r="AA94" s="307"/>
      <c r="AB94" s="307"/>
      <c r="AC94" s="307"/>
      <c r="AD94" s="307"/>
      <c r="AE94" s="307"/>
    </row>
    <row r="95" spans="1:47" s="2" customFormat="1" ht="10.35" customHeight="1" x14ac:dyDescent="0.2">
      <c r="A95" s="307"/>
      <c r="B95" s="31"/>
      <c r="C95" s="305"/>
      <c r="D95" s="305"/>
      <c r="E95" s="305"/>
      <c r="F95" s="305"/>
      <c r="G95" s="305"/>
      <c r="H95" s="305"/>
      <c r="I95" s="305"/>
      <c r="J95" s="305"/>
      <c r="K95" s="305"/>
      <c r="L95" s="4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</row>
    <row r="96" spans="1:47" s="2" customFormat="1" ht="22.9" customHeight="1" x14ac:dyDescent="0.2">
      <c r="A96" s="307"/>
      <c r="B96" s="31"/>
      <c r="C96" s="140" t="s">
        <v>101</v>
      </c>
      <c r="D96" s="305"/>
      <c r="E96" s="305"/>
      <c r="F96" s="305"/>
      <c r="G96" s="305"/>
      <c r="H96" s="305"/>
      <c r="I96" s="305"/>
      <c r="J96" s="303">
        <f>J118</f>
        <v>0</v>
      </c>
      <c r="K96" s="305"/>
      <c r="L96" s="47"/>
      <c r="S96" s="307"/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J119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220</v>
      </c>
      <c r="E98" s="144"/>
      <c r="F98" s="144"/>
      <c r="G98" s="144"/>
      <c r="H98" s="144"/>
      <c r="I98" s="144"/>
      <c r="J98" s="145">
        <f>J130</f>
        <v>0</v>
      </c>
      <c r="K98" s="142"/>
      <c r="L98" s="146"/>
    </row>
    <row r="99" spans="1:31" s="2" customFormat="1" ht="21.75" customHeight="1" x14ac:dyDescent="0.2">
      <c r="A99" s="307"/>
      <c r="B99" s="31"/>
      <c r="C99" s="305"/>
      <c r="D99" s="305"/>
      <c r="E99" s="305"/>
      <c r="F99" s="305"/>
      <c r="G99" s="305"/>
      <c r="H99" s="305"/>
      <c r="I99" s="305"/>
      <c r="J99" s="305"/>
      <c r="K99" s="305"/>
      <c r="L99" s="4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</row>
    <row r="100" spans="1:31" s="2" customFormat="1" ht="6.95" customHeight="1" x14ac:dyDescent="0.2">
      <c r="A100" s="307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</row>
    <row r="104" spans="1:31" s="2" customFormat="1" ht="6.95" customHeight="1" x14ac:dyDescent="0.2">
      <c r="A104" s="307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</row>
    <row r="105" spans="1:31" s="2" customFormat="1" ht="24.95" customHeight="1" x14ac:dyDescent="0.2">
      <c r="A105" s="307"/>
      <c r="B105" s="31"/>
      <c r="C105" s="22" t="s">
        <v>106</v>
      </c>
      <c r="D105" s="305"/>
      <c r="E105" s="305"/>
      <c r="F105" s="305"/>
      <c r="G105" s="305"/>
      <c r="H105" s="305"/>
      <c r="I105" s="305"/>
      <c r="J105" s="305"/>
      <c r="K105" s="305"/>
      <c r="L105" s="4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7"/>
      <c r="AD105" s="307"/>
      <c r="AE105" s="307"/>
    </row>
    <row r="106" spans="1:31" s="2" customFormat="1" ht="6.95" customHeight="1" x14ac:dyDescent="0.2">
      <c r="A106" s="307"/>
      <c r="B106" s="31"/>
      <c r="C106" s="305"/>
      <c r="D106" s="305"/>
      <c r="E106" s="305"/>
      <c r="F106" s="305"/>
      <c r="G106" s="305"/>
      <c r="H106" s="305"/>
      <c r="I106" s="305"/>
      <c r="J106" s="305"/>
      <c r="K106" s="305"/>
      <c r="L106" s="47"/>
      <c r="S106" s="307"/>
      <c r="T106" s="307"/>
      <c r="U106" s="307"/>
      <c r="V106" s="307"/>
      <c r="W106" s="307"/>
      <c r="X106" s="307"/>
      <c r="Y106" s="307"/>
      <c r="Z106" s="307"/>
      <c r="AA106" s="307"/>
      <c r="AB106" s="307"/>
      <c r="AC106" s="307"/>
      <c r="AD106" s="307"/>
      <c r="AE106" s="307"/>
    </row>
    <row r="107" spans="1:31" s="2" customFormat="1" ht="12" customHeight="1" x14ac:dyDescent="0.2">
      <c r="A107" s="307"/>
      <c r="B107" s="31"/>
      <c r="C107" s="304" t="s">
        <v>14</v>
      </c>
      <c r="D107" s="305"/>
      <c r="E107" s="305"/>
      <c r="F107" s="305"/>
      <c r="G107" s="305"/>
      <c r="H107" s="305"/>
      <c r="I107" s="305"/>
      <c r="J107" s="305"/>
      <c r="K107" s="305"/>
      <c r="L107" s="4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</row>
    <row r="108" spans="1:31" s="2" customFormat="1" ht="16.5" customHeight="1" x14ac:dyDescent="0.2">
      <c r="A108" s="307"/>
      <c r="B108" s="31"/>
      <c r="C108" s="305"/>
      <c r="D108" s="305"/>
      <c r="E108" s="361" t="str">
        <f>E7</f>
        <v>Rekonstrukce ul. Alejnikovova, Ostrava - Zábřeh</v>
      </c>
      <c r="F108" s="362"/>
      <c r="G108" s="362"/>
      <c r="H108" s="362"/>
      <c r="I108" s="305"/>
      <c r="J108" s="305"/>
      <c r="K108" s="305"/>
      <c r="L108" s="4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</row>
    <row r="109" spans="1:31" s="2" customFormat="1" ht="12" customHeight="1" x14ac:dyDescent="0.2">
      <c r="A109" s="307"/>
      <c r="B109" s="31"/>
      <c r="C109" s="304" t="s">
        <v>96</v>
      </c>
      <c r="D109" s="305"/>
      <c r="E109" s="305"/>
      <c r="F109" s="305"/>
      <c r="G109" s="305"/>
      <c r="H109" s="305"/>
      <c r="I109" s="305"/>
      <c r="J109" s="305"/>
      <c r="K109" s="305"/>
      <c r="L109" s="4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</row>
    <row r="110" spans="1:31" s="2" customFormat="1" ht="16.5" customHeight="1" x14ac:dyDescent="0.2">
      <c r="A110" s="307"/>
      <c r="B110" s="31"/>
      <c r="C110" s="305"/>
      <c r="D110" s="305"/>
      <c r="E110" s="358" t="str">
        <f>E9</f>
        <v>103.2 - SO 103.2 - Parkovací stání - sanace pláně</v>
      </c>
      <c r="F110" s="363"/>
      <c r="G110" s="363"/>
      <c r="H110" s="363"/>
      <c r="I110" s="305"/>
      <c r="J110" s="305"/>
      <c r="K110" s="305"/>
      <c r="L110" s="47"/>
      <c r="S110" s="307"/>
      <c r="T110" s="307"/>
      <c r="U110" s="307"/>
      <c r="V110" s="307"/>
      <c r="W110" s="307"/>
      <c r="X110" s="307"/>
      <c r="Y110" s="307"/>
      <c r="Z110" s="307"/>
      <c r="AA110" s="307"/>
      <c r="AB110" s="307"/>
      <c r="AC110" s="307"/>
      <c r="AD110" s="307"/>
      <c r="AE110" s="307"/>
    </row>
    <row r="111" spans="1:31" s="2" customFormat="1" ht="6.95" customHeight="1" x14ac:dyDescent="0.2">
      <c r="A111" s="307"/>
      <c r="B111" s="31"/>
      <c r="C111" s="305"/>
      <c r="D111" s="305"/>
      <c r="E111" s="305"/>
      <c r="F111" s="305"/>
      <c r="G111" s="305"/>
      <c r="H111" s="305"/>
      <c r="I111" s="305"/>
      <c r="J111" s="305"/>
      <c r="K111" s="305"/>
      <c r="L111" s="4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</row>
    <row r="112" spans="1:31" s="2" customFormat="1" ht="12" customHeight="1" x14ac:dyDescent="0.2">
      <c r="A112" s="307"/>
      <c r="B112" s="31"/>
      <c r="C112" s="304" t="s">
        <v>18</v>
      </c>
      <c r="D112" s="305"/>
      <c r="E112" s="305"/>
      <c r="F112" s="301" t="str">
        <f>F12</f>
        <v xml:space="preserve"> </v>
      </c>
      <c r="G112" s="305"/>
      <c r="H112" s="305"/>
      <c r="I112" s="304" t="s">
        <v>20</v>
      </c>
      <c r="J112" s="298">
        <f>IF(J12="","",J12)</f>
        <v>44105</v>
      </c>
      <c r="K112" s="305"/>
      <c r="L112" s="47"/>
      <c r="S112" s="307"/>
      <c r="T112" s="307"/>
      <c r="U112" s="307"/>
      <c r="V112" s="307"/>
      <c r="W112" s="307"/>
      <c r="X112" s="307"/>
      <c r="Y112" s="307"/>
      <c r="Z112" s="307"/>
      <c r="AA112" s="307"/>
      <c r="AB112" s="307"/>
      <c r="AC112" s="307"/>
      <c r="AD112" s="307"/>
      <c r="AE112" s="307"/>
    </row>
    <row r="113" spans="1:65" s="2" customFormat="1" ht="6.95" customHeight="1" x14ac:dyDescent="0.2">
      <c r="A113" s="307"/>
      <c r="B113" s="31"/>
      <c r="C113" s="305"/>
      <c r="D113" s="305"/>
      <c r="E113" s="305"/>
      <c r="F113" s="305"/>
      <c r="G113" s="305"/>
      <c r="H113" s="305"/>
      <c r="I113" s="305"/>
      <c r="J113" s="305"/>
      <c r="K113" s="305"/>
      <c r="L113" s="4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</row>
    <row r="114" spans="1:65" s="2" customFormat="1" ht="15.2" customHeight="1" x14ac:dyDescent="0.2">
      <c r="A114" s="307"/>
      <c r="B114" s="31"/>
      <c r="C114" s="304" t="s">
        <v>21</v>
      </c>
      <c r="D114" s="305"/>
      <c r="E114" s="305"/>
      <c r="F114" s="301" t="str">
        <f>E15</f>
        <v>Statutární město Ostrava</v>
      </c>
      <c r="G114" s="305"/>
      <c r="H114" s="305"/>
      <c r="I114" s="304" t="s">
        <v>26</v>
      </c>
      <c r="J114" s="300" t="str">
        <f>E21</f>
        <v>Ing. David Klimša</v>
      </c>
      <c r="K114" s="305"/>
      <c r="L114" s="4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</row>
    <row r="115" spans="1:65" s="2" customFormat="1" ht="15.2" customHeight="1" x14ac:dyDescent="0.2">
      <c r="A115" s="307"/>
      <c r="B115" s="31"/>
      <c r="C115" s="304" t="s">
        <v>24</v>
      </c>
      <c r="D115" s="305"/>
      <c r="E115" s="305"/>
      <c r="F115" s="301" t="str">
        <f>IF(E18="","",E18)</f>
        <v>dle výběrového řízení</v>
      </c>
      <c r="G115" s="305"/>
      <c r="H115" s="305"/>
      <c r="I115" s="304" t="s">
        <v>29</v>
      </c>
      <c r="J115" s="300" t="str">
        <f>E24</f>
        <v>Ing. David Klimša</v>
      </c>
      <c r="K115" s="305"/>
      <c r="L115" s="4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</row>
    <row r="116" spans="1:65" s="2" customFormat="1" ht="10.35" customHeight="1" x14ac:dyDescent="0.2">
      <c r="A116" s="307"/>
      <c r="B116" s="31"/>
      <c r="C116" s="305"/>
      <c r="D116" s="305"/>
      <c r="E116" s="305"/>
      <c r="F116" s="305"/>
      <c r="G116" s="305"/>
      <c r="H116" s="305"/>
      <c r="I116" s="305"/>
      <c r="J116" s="305"/>
      <c r="K116" s="305"/>
      <c r="L116" s="47"/>
      <c r="S116" s="307"/>
      <c r="T116" s="307"/>
      <c r="U116" s="307"/>
      <c r="V116" s="307"/>
      <c r="W116" s="307"/>
      <c r="X116" s="307"/>
      <c r="Y116" s="307"/>
      <c r="Z116" s="307"/>
      <c r="AA116" s="307"/>
      <c r="AB116" s="307"/>
      <c r="AC116" s="307"/>
      <c r="AD116" s="307"/>
      <c r="AE116" s="307"/>
    </row>
    <row r="117" spans="1:65" s="10" customFormat="1" ht="29.25" customHeight="1" x14ac:dyDescent="0.2">
      <c r="A117" s="147"/>
      <c r="B117" s="148"/>
      <c r="C117" s="149" t="s">
        <v>107</v>
      </c>
      <c r="D117" s="150" t="s">
        <v>57</v>
      </c>
      <c r="E117" s="150" t="s">
        <v>53</v>
      </c>
      <c r="F117" s="150" t="s">
        <v>54</v>
      </c>
      <c r="G117" s="150" t="s">
        <v>108</v>
      </c>
      <c r="H117" s="150" t="s">
        <v>109</v>
      </c>
      <c r="I117" s="150" t="s">
        <v>110</v>
      </c>
      <c r="J117" s="150" t="s">
        <v>100</v>
      </c>
      <c r="K117" s="151" t="s">
        <v>111</v>
      </c>
      <c r="L117" s="152"/>
      <c r="M117" s="71" t="s">
        <v>1</v>
      </c>
      <c r="N117" s="72" t="s">
        <v>36</v>
      </c>
      <c r="O117" s="72" t="s">
        <v>112</v>
      </c>
      <c r="P117" s="72" t="s">
        <v>113</v>
      </c>
      <c r="Q117" s="72" t="s">
        <v>114</v>
      </c>
      <c r="R117" s="72" t="s">
        <v>115</v>
      </c>
      <c r="S117" s="72" t="s">
        <v>116</v>
      </c>
      <c r="T117" s="73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pans="1:65" s="2" customFormat="1" ht="22.9" customHeight="1" x14ac:dyDescent="0.25">
      <c r="A118" s="307"/>
      <c r="B118" s="31"/>
      <c r="C118" s="78" t="s">
        <v>118</v>
      </c>
      <c r="D118" s="305"/>
      <c r="E118" s="305"/>
      <c r="F118" s="305"/>
      <c r="G118" s="305"/>
      <c r="H118" s="305"/>
      <c r="I118" s="305"/>
      <c r="J118" s="153">
        <f>BK118</f>
        <v>0</v>
      </c>
      <c r="K118" s="305"/>
      <c r="L118" s="35"/>
      <c r="M118" s="376"/>
      <c r="N118" s="154"/>
      <c r="O118" s="75"/>
      <c r="P118" s="155">
        <f>P119+P130</f>
        <v>15.3874</v>
      </c>
      <c r="Q118" s="75"/>
      <c r="R118" s="155">
        <f>R119+R130</f>
        <v>0</v>
      </c>
      <c r="S118" s="75"/>
      <c r="T118" s="156">
        <f>T119+T130</f>
        <v>0</v>
      </c>
      <c r="U118" s="307"/>
      <c r="V118" s="307"/>
      <c r="W118" s="307"/>
      <c r="X118" s="307"/>
      <c r="Y118" s="307"/>
      <c r="Z118" s="307"/>
      <c r="AA118" s="307"/>
      <c r="AB118" s="307"/>
      <c r="AC118" s="307"/>
      <c r="AD118" s="307"/>
      <c r="AE118" s="307"/>
      <c r="AT118" s="16" t="s">
        <v>71</v>
      </c>
      <c r="AU118" s="16" t="s">
        <v>102</v>
      </c>
      <c r="BK118" s="157">
        <f>BK119+BK130</f>
        <v>0</v>
      </c>
    </row>
    <row r="119" spans="1:65" s="11" customFormat="1" ht="25.9" customHeight="1" x14ac:dyDescent="0.2">
      <c r="B119" s="158"/>
      <c r="C119" s="159"/>
      <c r="D119" s="160" t="s">
        <v>71</v>
      </c>
      <c r="E119" s="161" t="s">
        <v>80</v>
      </c>
      <c r="F119" s="161" t="s">
        <v>119</v>
      </c>
      <c r="G119" s="159"/>
      <c r="H119" s="159"/>
      <c r="I119" s="159"/>
      <c r="J119" s="162">
        <f>BK119</f>
        <v>0</v>
      </c>
      <c r="K119" s="159"/>
      <c r="L119" s="163"/>
      <c r="M119" s="377"/>
      <c r="N119" s="164"/>
      <c r="O119" s="164"/>
      <c r="P119" s="165">
        <f>SUM(P120:P129)</f>
        <v>12.307399999999999</v>
      </c>
      <c r="Q119" s="164"/>
      <c r="R119" s="165">
        <f>SUM(R120:R129)</f>
        <v>0</v>
      </c>
      <c r="S119" s="164"/>
      <c r="T119" s="166">
        <f>SUM(T120:T129)</f>
        <v>0</v>
      </c>
      <c r="AR119" s="167" t="s">
        <v>80</v>
      </c>
      <c r="AT119" s="168" t="s">
        <v>71</v>
      </c>
      <c r="AU119" s="168" t="s">
        <v>72</v>
      </c>
      <c r="AY119" s="167" t="s">
        <v>120</v>
      </c>
      <c r="BK119" s="169">
        <f>SUM(BK120:BK129)</f>
        <v>0</v>
      </c>
    </row>
    <row r="120" spans="1:65" s="2" customFormat="1" ht="24" customHeight="1" x14ac:dyDescent="0.2">
      <c r="A120" s="307"/>
      <c r="B120" s="31"/>
      <c r="C120" s="170" t="s">
        <v>80</v>
      </c>
      <c r="D120" s="170" t="s">
        <v>121</v>
      </c>
      <c r="E120" s="171" t="s">
        <v>352</v>
      </c>
      <c r="F120" s="172" t="s">
        <v>353</v>
      </c>
      <c r="G120" s="173" t="s">
        <v>187</v>
      </c>
      <c r="H120" s="174">
        <v>11.8</v>
      </c>
      <c r="I120" s="374">
        <v>0</v>
      </c>
      <c r="J120" s="175">
        <f>ROUND(I120*H120,2)</f>
        <v>0</v>
      </c>
      <c r="K120" s="172" t="s">
        <v>123</v>
      </c>
      <c r="L120" s="35"/>
      <c r="M120" s="381" t="s">
        <v>1</v>
      </c>
      <c r="N120" s="176" t="s">
        <v>37</v>
      </c>
      <c r="O120" s="177">
        <v>0.871</v>
      </c>
      <c r="P120" s="177">
        <f>O120*H120</f>
        <v>10.277800000000001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07"/>
      <c r="V120" s="307"/>
      <c r="W120" s="307"/>
      <c r="X120" s="307"/>
      <c r="Y120" s="307"/>
      <c r="Z120" s="307"/>
      <c r="AA120" s="307"/>
      <c r="AB120" s="307"/>
      <c r="AC120" s="307"/>
      <c r="AD120" s="307"/>
      <c r="AE120" s="307"/>
      <c r="AR120" s="179" t="s">
        <v>124</v>
      </c>
      <c r="AT120" s="179" t="s">
        <v>121</v>
      </c>
      <c r="AU120" s="179" t="s">
        <v>80</v>
      </c>
      <c r="AY120" s="16" t="s">
        <v>120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6" t="s">
        <v>80</v>
      </c>
      <c r="BK120" s="180">
        <f>ROUND(I120*H120,2)</f>
        <v>0</v>
      </c>
      <c r="BL120" s="16" t="s">
        <v>124</v>
      </c>
      <c r="BM120" s="179" t="s">
        <v>354</v>
      </c>
    </row>
    <row r="121" spans="1:65" s="13" customFormat="1" x14ac:dyDescent="0.2">
      <c r="B121" s="190"/>
      <c r="C121" s="191"/>
      <c r="D121" s="183" t="s">
        <v>125</v>
      </c>
      <c r="E121" s="192" t="s">
        <v>1</v>
      </c>
      <c r="F121" s="185" t="s">
        <v>706</v>
      </c>
      <c r="G121" s="191"/>
      <c r="H121" s="194"/>
      <c r="I121" s="370"/>
      <c r="J121" s="191"/>
      <c r="K121" s="191"/>
      <c r="L121" s="195"/>
      <c r="M121" s="379"/>
      <c r="N121" s="196"/>
      <c r="O121" s="196"/>
      <c r="P121" s="196"/>
      <c r="Q121" s="196"/>
      <c r="R121" s="196"/>
      <c r="S121" s="196"/>
      <c r="T121" s="197"/>
      <c r="AT121" s="198" t="s">
        <v>125</v>
      </c>
      <c r="AU121" s="198" t="s">
        <v>80</v>
      </c>
      <c r="AV121" s="13" t="s">
        <v>82</v>
      </c>
      <c r="AW121" s="13" t="s">
        <v>28</v>
      </c>
      <c r="AX121" s="13" t="s">
        <v>80</v>
      </c>
      <c r="AY121" s="198" t="s">
        <v>120</v>
      </c>
    </row>
    <row r="122" spans="1:65" s="13" customFormat="1" x14ac:dyDescent="0.2">
      <c r="B122" s="190"/>
      <c r="C122" s="191"/>
      <c r="D122" s="183" t="s">
        <v>125</v>
      </c>
      <c r="E122" s="192" t="s">
        <v>1</v>
      </c>
      <c r="F122" s="193" t="s">
        <v>737</v>
      </c>
      <c r="G122" s="191"/>
      <c r="H122" s="194">
        <v>11.8</v>
      </c>
      <c r="I122" s="370"/>
      <c r="J122" s="191"/>
      <c r="K122" s="191"/>
      <c r="L122" s="195"/>
      <c r="M122" s="379"/>
      <c r="N122" s="196"/>
      <c r="O122" s="196"/>
      <c r="P122" s="196"/>
      <c r="Q122" s="196"/>
      <c r="R122" s="196"/>
      <c r="S122" s="196"/>
      <c r="T122" s="197"/>
      <c r="AT122" s="198" t="s">
        <v>125</v>
      </c>
      <c r="AU122" s="198" t="s">
        <v>80</v>
      </c>
      <c r="AV122" s="13" t="s">
        <v>82</v>
      </c>
      <c r="AW122" s="13" t="s">
        <v>28</v>
      </c>
      <c r="AX122" s="13" t="s">
        <v>80</v>
      </c>
      <c r="AY122" s="198" t="s">
        <v>120</v>
      </c>
    </row>
    <row r="123" spans="1:65" s="2" customFormat="1" ht="24" customHeight="1" x14ac:dyDescent="0.2">
      <c r="A123" s="307"/>
      <c r="B123" s="31"/>
      <c r="C123" s="170" t="s">
        <v>82</v>
      </c>
      <c r="D123" s="170" t="s">
        <v>121</v>
      </c>
      <c r="E123" s="171" t="s">
        <v>314</v>
      </c>
      <c r="F123" s="172" t="s">
        <v>315</v>
      </c>
      <c r="G123" s="173" t="s">
        <v>187</v>
      </c>
      <c r="H123" s="174">
        <v>11.8</v>
      </c>
      <c r="I123" s="374">
        <v>0</v>
      </c>
      <c r="J123" s="175">
        <f>ROUND(I123*H123,2)</f>
        <v>0</v>
      </c>
      <c r="K123" s="172" t="s">
        <v>123</v>
      </c>
      <c r="L123" s="35"/>
      <c r="M123" s="381" t="s">
        <v>1</v>
      </c>
      <c r="N123" s="176" t="s">
        <v>37</v>
      </c>
      <c r="O123" s="177">
        <v>0.04</v>
      </c>
      <c r="P123" s="177">
        <f>O123*H123</f>
        <v>0.47200000000000003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07"/>
      <c r="V123" s="307"/>
      <c r="W123" s="307"/>
      <c r="X123" s="307"/>
      <c r="Y123" s="307"/>
      <c r="Z123" s="307"/>
      <c r="AA123" s="307"/>
      <c r="AB123" s="307"/>
      <c r="AC123" s="307"/>
      <c r="AD123" s="307"/>
      <c r="AE123" s="307"/>
      <c r="AR123" s="179" t="s">
        <v>124</v>
      </c>
      <c r="AT123" s="179" t="s">
        <v>121</v>
      </c>
      <c r="AU123" s="179" t="s">
        <v>80</v>
      </c>
      <c r="AY123" s="16" t="s">
        <v>120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6" t="s">
        <v>80</v>
      </c>
      <c r="BK123" s="180">
        <f>ROUND(I123*H123,2)</f>
        <v>0</v>
      </c>
      <c r="BL123" s="16" t="s">
        <v>124</v>
      </c>
      <c r="BM123" s="179" t="s">
        <v>355</v>
      </c>
    </row>
    <row r="124" spans="1:65" s="2" customFormat="1" ht="24" customHeight="1" x14ac:dyDescent="0.2">
      <c r="A124" s="307"/>
      <c r="B124" s="31"/>
      <c r="C124" s="170" t="s">
        <v>127</v>
      </c>
      <c r="D124" s="170" t="s">
        <v>121</v>
      </c>
      <c r="E124" s="171" t="s">
        <v>316</v>
      </c>
      <c r="F124" s="172" t="s">
        <v>317</v>
      </c>
      <c r="G124" s="173" t="s">
        <v>187</v>
      </c>
      <c r="H124" s="174">
        <v>11.8</v>
      </c>
      <c r="I124" s="374">
        <v>0</v>
      </c>
      <c r="J124" s="175">
        <f>ROUND(I124*H124,2)</f>
        <v>0</v>
      </c>
      <c r="K124" s="172" t="s">
        <v>123</v>
      </c>
      <c r="L124" s="35"/>
      <c r="M124" s="381" t="s">
        <v>1</v>
      </c>
      <c r="N124" s="176" t="s">
        <v>37</v>
      </c>
      <c r="O124" s="177">
        <v>8.3000000000000004E-2</v>
      </c>
      <c r="P124" s="177">
        <f>O124*H124</f>
        <v>0.97940000000000016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07"/>
      <c r="V124" s="307"/>
      <c r="W124" s="307"/>
      <c r="X124" s="307"/>
      <c r="Y124" s="307"/>
      <c r="Z124" s="307"/>
      <c r="AA124" s="307"/>
      <c r="AB124" s="307"/>
      <c r="AC124" s="307"/>
      <c r="AD124" s="307"/>
      <c r="AE124" s="307"/>
      <c r="AR124" s="179" t="s">
        <v>124</v>
      </c>
      <c r="AT124" s="179" t="s">
        <v>121</v>
      </c>
      <c r="AU124" s="179" t="s">
        <v>80</v>
      </c>
      <c r="AY124" s="16" t="s">
        <v>120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6" t="s">
        <v>80</v>
      </c>
      <c r="BK124" s="180">
        <f>ROUND(I124*H124,2)</f>
        <v>0</v>
      </c>
      <c r="BL124" s="16" t="s">
        <v>124</v>
      </c>
      <c r="BM124" s="179" t="s">
        <v>356</v>
      </c>
    </row>
    <row r="125" spans="1:65" s="2" customFormat="1" ht="36" customHeight="1" x14ac:dyDescent="0.2">
      <c r="A125" s="307"/>
      <c r="B125" s="31"/>
      <c r="C125" s="170" t="s">
        <v>124</v>
      </c>
      <c r="D125" s="170" t="s">
        <v>121</v>
      </c>
      <c r="E125" s="171" t="s">
        <v>318</v>
      </c>
      <c r="F125" s="172" t="s">
        <v>319</v>
      </c>
      <c r="G125" s="173" t="s">
        <v>187</v>
      </c>
      <c r="H125" s="174">
        <v>118</v>
      </c>
      <c r="I125" s="374">
        <v>0</v>
      </c>
      <c r="J125" s="175">
        <f>ROUND(I125*H125,2)</f>
        <v>0</v>
      </c>
      <c r="K125" s="172" t="s">
        <v>123</v>
      </c>
      <c r="L125" s="35"/>
      <c r="M125" s="381" t="s">
        <v>1</v>
      </c>
      <c r="N125" s="176" t="s">
        <v>37</v>
      </c>
      <c r="O125" s="177">
        <v>4.0000000000000001E-3</v>
      </c>
      <c r="P125" s="177">
        <f>O125*H125</f>
        <v>0.47200000000000003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07"/>
      <c r="V125" s="307"/>
      <c r="W125" s="307"/>
      <c r="X125" s="307"/>
      <c r="Y125" s="307"/>
      <c r="Z125" s="307"/>
      <c r="AA125" s="307"/>
      <c r="AB125" s="307"/>
      <c r="AC125" s="307"/>
      <c r="AD125" s="307"/>
      <c r="AE125" s="307"/>
      <c r="AR125" s="179" t="s">
        <v>124</v>
      </c>
      <c r="AT125" s="179" t="s">
        <v>121</v>
      </c>
      <c r="AU125" s="179" t="s">
        <v>80</v>
      </c>
      <c r="AY125" s="16" t="s">
        <v>120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6" t="s">
        <v>80</v>
      </c>
      <c r="BK125" s="180">
        <f>ROUND(I125*H125,2)</f>
        <v>0</v>
      </c>
      <c r="BL125" s="16" t="s">
        <v>124</v>
      </c>
      <c r="BM125" s="179" t="s">
        <v>357</v>
      </c>
    </row>
    <row r="126" spans="1:65" s="13" customFormat="1" x14ac:dyDescent="0.2">
      <c r="B126" s="190"/>
      <c r="C126" s="191"/>
      <c r="D126" s="183" t="s">
        <v>125</v>
      </c>
      <c r="E126" s="191"/>
      <c r="F126" s="193" t="s">
        <v>738</v>
      </c>
      <c r="G126" s="191"/>
      <c r="H126" s="194">
        <v>118</v>
      </c>
      <c r="I126" s="370"/>
      <c r="J126" s="191"/>
      <c r="K126" s="191"/>
      <c r="L126" s="195"/>
      <c r="M126" s="379"/>
      <c r="N126" s="196"/>
      <c r="O126" s="196"/>
      <c r="P126" s="196"/>
      <c r="Q126" s="196"/>
      <c r="R126" s="196"/>
      <c r="S126" s="196"/>
      <c r="T126" s="197"/>
      <c r="AT126" s="198" t="s">
        <v>125</v>
      </c>
      <c r="AU126" s="198" t="s">
        <v>80</v>
      </c>
      <c r="AV126" s="13" t="s">
        <v>82</v>
      </c>
      <c r="AW126" s="13" t="s">
        <v>4</v>
      </c>
      <c r="AX126" s="13" t="s">
        <v>80</v>
      </c>
      <c r="AY126" s="198" t="s">
        <v>120</v>
      </c>
    </row>
    <row r="127" spans="1:65" s="2" customFormat="1" ht="16.5" customHeight="1" x14ac:dyDescent="0.2">
      <c r="A127" s="307"/>
      <c r="B127" s="31"/>
      <c r="C127" s="170" t="s">
        <v>135</v>
      </c>
      <c r="D127" s="170" t="s">
        <v>121</v>
      </c>
      <c r="E127" s="171" t="s">
        <v>320</v>
      </c>
      <c r="F127" s="172" t="s">
        <v>321</v>
      </c>
      <c r="G127" s="173" t="s">
        <v>187</v>
      </c>
      <c r="H127" s="174">
        <v>11.8</v>
      </c>
      <c r="I127" s="374">
        <v>0</v>
      </c>
      <c r="J127" s="175">
        <f>ROUND(I127*H127,2)</f>
        <v>0</v>
      </c>
      <c r="K127" s="172" t="s">
        <v>123</v>
      </c>
      <c r="L127" s="35"/>
      <c r="M127" s="381" t="s">
        <v>1</v>
      </c>
      <c r="N127" s="176" t="s">
        <v>37</v>
      </c>
      <c r="O127" s="177">
        <v>8.9999999999999993E-3</v>
      </c>
      <c r="P127" s="177">
        <f>O127*H127</f>
        <v>0.1062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07"/>
      <c r="V127" s="307"/>
      <c r="W127" s="307"/>
      <c r="X127" s="307"/>
      <c r="Y127" s="307"/>
      <c r="Z127" s="307"/>
      <c r="AA127" s="307"/>
      <c r="AB127" s="307"/>
      <c r="AC127" s="307"/>
      <c r="AD127" s="307"/>
      <c r="AE127" s="307"/>
      <c r="AR127" s="179" t="s">
        <v>124</v>
      </c>
      <c r="AT127" s="179" t="s">
        <v>121</v>
      </c>
      <c r="AU127" s="179" t="s">
        <v>80</v>
      </c>
      <c r="AY127" s="16" t="s">
        <v>120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6" t="s">
        <v>80</v>
      </c>
      <c r="BK127" s="180">
        <f>ROUND(I127*H127,2)</f>
        <v>0</v>
      </c>
      <c r="BL127" s="16" t="s">
        <v>124</v>
      </c>
      <c r="BM127" s="179" t="s">
        <v>358</v>
      </c>
    </row>
    <row r="128" spans="1:65" s="2" customFormat="1" ht="24" customHeight="1" x14ac:dyDescent="0.2">
      <c r="A128" s="307"/>
      <c r="B128" s="31"/>
      <c r="C128" s="170" t="s">
        <v>139</v>
      </c>
      <c r="D128" s="170" t="s">
        <v>121</v>
      </c>
      <c r="E128" s="171" t="s">
        <v>322</v>
      </c>
      <c r="F128" s="172" t="s">
        <v>211</v>
      </c>
      <c r="G128" s="173" t="s">
        <v>183</v>
      </c>
      <c r="H128" s="174">
        <v>21.24</v>
      </c>
      <c r="I128" s="374">
        <v>0</v>
      </c>
      <c r="J128" s="175">
        <f>ROUND(I128*H128,2)</f>
        <v>0</v>
      </c>
      <c r="K128" s="172" t="s">
        <v>123</v>
      </c>
      <c r="L128" s="35"/>
      <c r="M128" s="381" t="s">
        <v>1</v>
      </c>
      <c r="N128" s="176" t="s">
        <v>37</v>
      </c>
      <c r="O128" s="177">
        <v>0</v>
      </c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07"/>
      <c r="V128" s="307"/>
      <c r="W128" s="307"/>
      <c r="X128" s="307"/>
      <c r="Y128" s="307"/>
      <c r="Z128" s="307"/>
      <c r="AA128" s="307"/>
      <c r="AB128" s="307"/>
      <c r="AC128" s="307"/>
      <c r="AD128" s="307"/>
      <c r="AE128" s="307"/>
      <c r="AR128" s="179" t="s">
        <v>124</v>
      </c>
      <c r="AT128" s="179" t="s">
        <v>121</v>
      </c>
      <c r="AU128" s="179" t="s">
        <v>80</v>
      </c>
      <c r="AY128" s="16" t="s">
        <v>120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6" t="s">
        <v>80</v>
      </c>
      <c r="BK128" s="180">
        <f>ROUND(I128*H128,2)</f>
        <v>0</v>
      </c>
      <c r="BL128" s="16" t="s">
        <v>124</v>
      </c>
      <c r="BM128" s="179" t="s">
        <v>359</v>
      </c>
    </row>
    <row r="129" spans="1:65" s="13" customFormat="1" x14ac:dyDescent="0.2">
      <c r="B129" s="190"/>
      <c r="C129" s="191"/>
      <c r="D129" s="183" t="s">
        <v>125</v>
      </c>
      <c r="E129" s="191"/>
      <c r="F129" s="193" t="s">
        <v>739</v>
      </c>
      <c r="G129" s="191"/>
      <c r="H129" s="194">
        <v>21.24</v>
      </c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4</v>
      </c>
      <c r="AX129" s="13" t="s">
        <v>80</v>
      </c>
      <c r="AY129" s="198" t="s">
        <v>120</v>
      </c>
    </row>
    <row r="130" spans="1:65" s="11" customFormat="1" ht="25.9" customHeight="1" x14ac:dyDescent="0.2">
      <c r="B130" s="158"/>
      <c r="C130" s="159"/>
      <c r="D130" s="160" t="s">
        <v>71</v>
      </c>
      <c r="E130" s="161" t="s">
        <v>135</v>
      </c>
      <c r="F130" s="161" t="s">
        <v>235</v>
      </c>
      <c r="G130" s="159"/>
      <c r="H130" s="159"/>
      <c r="I130" s="372"/>
      <c r="J130" s="162">
        <f>BK130</f>
        <v>0</v>
      </c>
      <c r="K130" s="159"/>
      <c r="L130" s="163"/>
      <c r="M130" s="377"/>
      <c r="N130" s="164"/>
      <c r="O130" s="164"/>
      <c r="P130" s="165">
        <f>P131</f>
        <v>3.08</v>
      </c>
      <c r="Q130" s="164"/>
      <c r="R130" s="165">
        <f>R131</f>
        <v>0</v>
      </c>
      <c r="S130" s="164"/>
      <c r="T130" s="166">
        <f>T131</f>
        <v>0</v>
      </c>
      <c r="AR130" s="167" t="s">
        <v>80</v>
      </c>
      <c r="AT130" s="168" t="s">
        <v>71</v>
      </c>
      <c r="AU130" s="168" t="s">
        <v>72</v>
      </c>
      <c r="AY130" s="167" t="s">
        <v>120</v>
      </c>
      <c r="BK130" s="169">
        <f>BK131</f>
        <v>0</v>
      </c>
    </row>
    <row r="131" spans="1:65" s="2" customFormat="1" ht="18.75" customHeight="1" x14ac:dyDescent="0.2">
      <c r="A131" s="307"/>
      <c r="B131" s="31"/>
      <c r="C131" s="170" t="s">
        <v>143</v>
      </c>
      <c r="D131" s="170" t="s">
        <v>121</v>
      </c>
      <c r="E131" s="171" t="s">
        <v>724</v>
      </c>
      <c r="F131" s="172" t="s">
        <v>723</v>
      </c>
      <c r="G131" s="173" t="s">
        <v>122</v>
      </c>
      <c r="H131" s="174">
        <v>110</v>
      </c>
      <c r="I131" s="374">
        <v>0</v>
      </c>
      <c r="J131" s="175">
        <f>ROUND(I131*H131,2)</f>
        <v>0</v>
      </c>
      <c r="K131" s="172" t="s">
        <v>123</v>
      </c>
      <c r="L131" s="35"/>
      <c r="M131" s="383" t="s">
        <v>1</v>
      </c>
      <c r="N131" s="219" t="s">
        <v>37</v>
      </c>
      <c r="O131" s="220">
        <v>2.8000000000000001E-2</v>
      </c>
      <c r="P131" s="220">
        <f>O131*H131</f>
        <v>3.08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07"/>
      <c r="V131" s="307"/>
      <c r="W131" s="307"/>
      <c r="X131" s="307"/>
      <c r="Y131" s="307"/>
      <c r="Z131" s="307"/>
      <c r="AA131" s="307"/>
      <c r="AB131" s="307"/>
      <c r="AC131" s="307"/>
      <c r="AD131" s="307"/>
      <c r="AE131" s="307"/>
      <c r="AR131" s="179" t="s">
        <v>124</v>
      </c>
      <c r="AT131" s="179" t="s">
        <v>121</v>
      </c>
      <c r="AU131" s="179" t="s">
        <v>80</v>
      </c>
      <c r="AY131" s="16" t="s">
        <v>120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80</v>
      </c>
      <c r="BK131" s="180">
        <f>ROUND(I131*H131,2)</f>
        <v>0</v>
      </c>
      <c r="BL131" s="16" t="s">
        <v>124</v>
      </c>
      <c r="BM131" s="179" t="s">
        <v>360</v>
      </c>
    </row>
    <row r="132" spans="1:65" s="2" customFormat="1" ht="6.95" customHeight="1" x14ac:dyDescent="0.2">
      <c r="A132" s="307"/>
      <c r="B132" s="50"/>
      <c r="C132" s="51"/>
      <c r="D132" s="51"/>
      <c r="E132" s="51"/>
      <c r="F132" s="51"/>
      <c r="G132" s="51"/>
      <c r="H132" s="51"/>
      <c r="I132" s="373"/>
      <c r="J132" s="51"/>
      <c r="K132" s="51"/>
      <c r="L132" s="35"/>
      <c r="M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</row>
  </sheetData>
  <sheetProtection password="CA23" sheet="1" objects="1" scenarios="1"/>
  <autoFilter ref="C117:K131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BM198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16.5" style="1" customWidth="1"/>
    <col min="13" max="20" width="16.5" style="1" hidden="1" customWidth="1"/>
    <col min="21" max="21" width="16.5" style="1" customWidth="1"/>
    <col min="22" max="22" width="17.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2" max="42" width="11.6640625" customWidth="1"/>
    <col min="43" max="43" width="11.6640625" hidden="1" customWidth="1"/>
    <col min="44" max="65" width="11.6640625" style="1" hidden="1" customWidth="1"/>
    <col min="66" max="67" width="11.6640625" customWidth="1"/>
  </cols>
  <sheetData>
    <row r="1" spans="1:46" x14ac:dyDescent="0.2">
      <c r="A1" s="21"/>
    </row>
    <row r="2" spans="1:4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89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14</v>
      </c>
      <c r="L6" s="19"/>
    </row>
    <row r="7" spans="1:4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5"/>
      <c r="C9" s="30"/>
      <c r="D9" s="30"/>
      <c r="E9" s="366" t="s">
        <v>363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5"/>
      <c r="C15" s="30"/>
      <c r="D15" s="30"/>
      <c r="E15" s="107" t="s">
        <v>449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ROUND(J122,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ROUND((SUM(BE122:BE198)),  2)</f>
        <v>0</v>
      </c>
      <c r="G33" s="30"/>
      <c r="H33" s="30"/>
      <c r="I33" s="118">
        <v>0.21</v>
      </c>
      <c r="J33" s="117">
        <f>ROUND(((SUM(BE122:BE198))*I33),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ROUND((SUM(BF122:BF198)),  2)</f>
        <v>0</v>
      </c>
      <c r="G34" s="30"/>
      <c r="H34" s="30"/>
      <c r="I34" s="118">
        <v>0.15</v>
      </c>
      <c r="J34" s="117">
        <f>ROUND(((SUM(BF122:BF198))*I34),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ROUND((SUM(BG122:BG195)),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ROUND((SUM(BH122:BH195)),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ROUND((SUM(BI122:BI195)),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301 - SO 301 - Odvodnění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>Statutární město Ostrava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J122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J123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361</v>
      </c>
      <c r="E98" s="144"/>
      <c r="F98" s="144"/>
      <c r="G98" s="144"/>
      <c r="H98" s="144"/>
      <c r="I98" s="144"/>
      <c r="J98" s="145">
        <f>J174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221</v>
      </c>
      <c r="E99" s="144"/>
      <c r="F99" s="144"/>
      <c r="G99" s="144"/>
      <c r="H99" s="144"/>
      <c r="I99" s="144"/>
      <c r="J99" s="145">
        <f>J177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104</v>
      </c>
      <c r="E100" s="144"/>
      <c r="F100" s="144"/>
      <c r="G100" s="144"/>
      <c r="H100" s="144"/>
      <c r="I100" s="144"/>
      <c r="J100" s="145">
        <f>J191</f>
        <v>0</v>
      </c>
      <c r="K100" s="142"/>
      <c r="L100" s="146"/>
    </row>
    <row r="101" spans="1:31" s="9" customFormat="1" ht="24.95" customHeight="1" x14ac:dyDescent="0.2">
      <c r="B101" s="141"/>
      <c r="C101" s="142"/>
      <c r="D101" s="143" t="s">
        <v>222</v>
      </c>
      <c r="E101" s="144"/>
      <c r="F101" s="144"/>
      <c r="G101" s="144"/>
      <c r="H101" s="144"/>
      <c r="I101" s="144"/>
      <c r="J101" s="145">
        <f>J193</f>
        <v>0</v>
      </c>
      <c r="K101" s="142"/>
      <c r="L101" s="146"/>
    </row>
    <row r="102" spans="1:31" s="9" customFormat="1" ht="24.95" customHeight="1" x14ac:dyDescent="0.2">
      <c r="B102" s="141"/>
      <c r="C102" s="142"/>
      <c r="D102" s="143" t="s">
        <v>801</v>
      </c>
      <c r="E102" s="144"/>
      <c r="F102" s="144"/>
      <c r="G102" s="144"/>
      <c r="H102" s="144"/>
      <c r="I102" s="144"/>
      <c r="J102" s="145">
        <f>J196</f>
        <v>0</v>
      </c>
      <c r="K102" s="142"/>
      <c r="L102" s="146"/>
    </row>
    <row r="103" spans="1:31" s="2" customFormat="1" ht="21.75" customHeight="1" x14ac:dyDescent="0.2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 x14ac:dyDescent="0.2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 x14ac:dyDescent="0.2">
      <c r="A108" s="30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 x14ac:dyDescent="0.2">
      <c r="A109" s="30"/>
      <c r="B109" s="31"/>
      <c r="C109" s="22" t="s">
        <v>106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7" t="s">
        <v>14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 x14ac:dyDescent="0.2">
      <c r="A112" s="30"/>
      <c r="B112" s="31"/>
      <c r="C112" s="32"/>
      <c r="D112" s="32"/>
      <c r="E112" s="361" t="str">
        <f>E7</f>
        <v>Rekonstrukce ul. Alejnikovova, Ostrava - Zábřeh</v>
      </c>
      <c r="F112" s="362"/>
      <c r="G112" s="362"/>
      <c r="H112" s="36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7" t="s">
        <v>96</v>
      </c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2"/>
      <c r="D114" s="32"/>
      <c r="E114" s="358" t="str">
        <f>E9</f>
        <v>301 - SO 301 - Odvodnění</v>
      </c>
      <c r="F114" s="363"/>
      <c r="G114" s="363"/>
      <c r="H114" s="363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7" t="s">
        <v>18</v>
      </c>
      <c r="D116" s="32"/>
      <c r="E116" s="32"/>
      <c r="F116" s="25" t="str">
        <f>F12</f>
        <v xml:space="preserve"> </v>
      </c>
      <c r="G116" s="32"/>
      <c r="H116" s="32"/>
      <c r="I116" s="27" t="s">
        <v>20</v>
      </c>
      <c r="J116" s="62">
        <f>IF(J12="","",J12)</f>
        <v>44105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 x14ac:dyDescent="0.2">
      <c r="A118" s="30"/>
      <c r="B118" s="31"/>
      <c r="C118" s="27" t="s">
        <v>21</v>
      </c>
      <c r="D118" s="32"/>
      <c r="E118" s="32"/>
      <c r="F118" s="25" t="str">
        <f>E15</f>
        <v>Statutární město Ostrava</v>
      </c>
      <c r="G118" s="32"/>
      <c r="H118" s="32"/>
      <c r="I118" s="27" t="s">
        <v>26</v>
      </c>
      <c r="J118" s="28" t="str">
        <f>E21</f>
        <v>Ing. David Klimša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7" t="s">
        <v>24</v>
      </c>
      <c r="D119" s="32"/>
      <c r="E119" s="32"/>
      <c r="F119" s="25" t="str">
        <f>IF(E18="","",E18)</f>
        <v>dle výběrového řízení</v>
      </c>
      <c r="G119" s="32"/>
      <c r="H119" s="32"/>
      <c r="I119" s="27" t="s">
        <v>29</v>
      </c>
      <c r="J119" s="28" t="str">
        <f>E24</f>
        <v>Ing. David Klimša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 x14ac:dyDescent="0.2">
      <c r="A121" s="147"/>
      <c r="B121" s="148"/>
      <c r="C121" s="149" t="s">
        <v>107</v>
      </c>
      <c r="D121" s="150" t="s">
        <v>57</v>
      </c>
      <c r="E121" s="150" t="s">
        <v>53</v>
      </c>
      <c r="F121" s="150" t="s">
        <v>54</v>
      </c>
      <c r="G121" s="150" t="s">
        <v>108</v>
      </c>
      <c r="H121" s="150" t="s">
        <v>109</v>
      </c>
      <c r="I121" s="150" t="s">
        <v>110</v>
      </c>
      <c r="J121" s="150" t="s">
        <v>100</v>
      </c>
      <c r="K121" s="151" t="s">
        <v>111</v>
      </c>
      <c r="L121" s="152"/>
      <c r="M121" s="71" t="s">
        <v>1</v>
      </c>
      <c r="N121" s="72" t="s">
        <v>36</v>
      </c>
      <c r="O121" s="72" t="s">
        <v>112</v>
      </c>
      <c r="P121" s="72" t="s">
        <v>113</v>
      </c>
      <c r="Q121" s="72" t="s">
        <v>114</v>
      </c>
      <c r="R121" s="72" t="s">
        <v>115</v>
      </c>
      <c r="S121" s="72" t="s">
        <v>116</v>
      </c>
      <c r="T121" s="73" t="s">
        <v>117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pans="1:65" s="2" customFormat="1" ht="22.9" customHeight="1" x14ac:dyDescent="0.25">
      <c r="A122" s="30"/>
      <c r="B122" s="31"/>
      <c r="C122" s="78" t="s">
        <v>118</v>
      </c>
      <c r="D122" s="32"/>
      <c r="E122" s="32"/>
      <c r="F122" s="32"/>
      <c r="G122" s="32"/>
      <c r="H122" s="32"/>
      <c r="I122" s="32"/>
      <c r="J122" s="153">
        <f>BK122</f>
        <v>0</v>
      </c>
      <c r="K122" s="32"/>
      <c r="L122" s="35"/>
      <c r="M122" s="376"/>
      <c r="N122" s="154"/>
      <c r="O122" s="75"/>
      <c r="P122" s="155">
        <f>P123+P174+P177+P191+P194+P196</f>
        <v>248.67613999999998</v>
      </c>
      <c r="Q122" s="75"/>
      <c r="R122" s="155">
        <f>R123+R174+R177+R191+R194+R196</f>
        <v>6.5824684999999983</v>
      </c>
      <c r="S122" s="75"/>
      <c r="T122" s="156">
        <f>T123+T174+T177+T191+T194+R196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6" t="s">
        <v>71</v>
      </c>
      <c r="AU122" s="16" t="s">
        <v>102</v>
      </c>
      <c r="BK122" s="157">
        <f>BK123+BK174+BK177+BK191+BK194+BK196</f>
        <v>0</v>
      </c>
    </row>
    <row r="123" spans="1:65" s="11" customFormat="1" ht="25.9" customHeight="1" x14ac:dyDescent="0.2">
      <c r="B123" s="158"/>
      <c r="C123" s="159"/>
      <c r="D123" s="160" t="s">
        <v>71</v>
      </c>
      <c r="E123" s="161" t="s">
        <v>80</v>
      </c>
      <c r="F123" s="161" t="s">
        <v>119</v>
      </c>
      <c r="G123" s="159"/>
      <c r="H123" s="159"/>
      <c r="I123" s="159"/>
      <c r="J123" s="162">
        <f>BK123</f>
        <v>0</v>
      </c>
      <c r="K123" s="159"/>
      <c r="L123" s="163"/>
      <c r="M123" s="377"/>
      <c r="N123" s="164"/>
      <c r="O123" s="164"/>
      <c r="P123" s="165">
        <f>SUM(P124:P173)</f>
        <v>148.33802799999998</v>
      </c>
      <c r="Q123" s="164"/>
      <c r="R123" s="165">
        <f>SUM(R124:R173)</f>
        <v>0.14062650000000002</v>
      </c>
      <c r="S123" s="164"/>
      <c r="T123" s="166">
        <f>SUM(T124:T173)</f>
        <v>0</v>
      </c>
      <c r="AR123" s="167" t="s">
        <v>80</v>
      </c>
      <c r="AT123" s="168" t="s">
        <v>71</v>
      </c>
      <c r="AU123" s="168" t="s">
        <v>72</v>
      </c>
      <c r="AY123" s="167" t="s">
        <v>120</v>
      </c>
      <c r="BK123" s="169">
        <f>SUM(BK124:BK173)</f>
        <v>0</v>
      </c>
    </row>
    <row r="124" spans="1:65" s="2" customFormat="1" ht="24" customHeight="1" x14ac:dyDescent="0.2">
      <c r="A124" s="30"/>
      <c r="B124" s="31"/>
      <c r="C124" s="170" t="s">
        <v>80</v>
      </c>
      <c r="D124" s="170" t="s">
        <v>121</v>
      </c>
      <c r="E124" s="171" t="s">
        <v>364</v>
      </c>
      <c r="F124" s="172" t="s">
        <v>365</v>
      </c>
      <c r="G124" s="173" t="s">
        <v>187</v>
      </c>
      <c r="H124" s="174">
        <v>7.2</v>
      </c>
      <c r="I124" s="374">
        <v>0</v>
      </c>
      <c r="J124" s="175">
        <f>ROUND(I124*H124,2)</f>
        <v>0</v>
      </c>
      <c r="K124" s="172" t="s">
        <v>123</v>
      </c>
      <c r="L124" s="35"/>
      <c r="M124" s="381" t="s">
        <v>1</v>
      </c>
      <c r="N124" s="176" t="s">
        <v>37</v>
      </c>
      <c r="O124" s="177">
        <v>9.7000000000000003E-2</v>
      </c>
      <c r="P124" s="177">
        <f>O124*H124</f>
        <v>0.69840000000000002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9" t="s">
        <v>124</v>
      </c>
      <c r="AT124" s="179" t="s">
        <v>121</v>
      </c>
      <c r="AU124" s="179" t="s">
        <v>80</v>
      </c>
      <c r="AY124" s="16" t="s">
        <v>120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6" t="s">
        <v>80</v>
      </c>
      <c r="BK124" s="180">
        <f>ROUND(I124*H124,2)</f>
        <v>0</v>
      </c>
      <c r="BL124" s="16" t="s">
        <v>124</v>
      </c>
      <c r="BM124" s="179" t="s">
        <v>366</v>
      </c>
    </row>
    <row r="125" spans="1:65" s="13" customFormat="1" x14ac:dyDescent="0.2">
      <c r="B125" s="190"/>
      <c r="C125" s="191"/>
      <c r="D125" s="183" t="s">
        <v>125</v>
      </c>
      <c r="E125" s="192" t="s">
        <v>1</v>
      </c>
      <c r="F125" s="193" t="s">
        <v>660</v>
      </c>
      <c r="G125" s="191"/>
      <c r="H125" s="194">
        <v>7.2</v>
      </c>
      <c r="I125" s="370"/>
      <c r="J125" s="191"/>
      <c r="K125" s="191"/>
      <c r="L125" s="195"/>
      <c r="M125" s="379"/>
      <c r="N125" s="196"/>
      <c r="O125" s="196"/>
      <c r="P125" s="196"/>
      <c r="Q125" s="196"/>
      <c r="R125" s="196"/>
      <c r="S125" s="196"/>
      <c r="T125" s="197"/>
      <c r="AT125" s="198" t="s">
        <v>125</v>
      </c>
      <c r="AU125" s="198" t="s">
        <v>80</v>
      </c>
      <c r="AV125" s="13" t="s">
        <v>82</v>
      </c>
      <c r="AW125" s="13" t="s">
        <v>28</v>
      </c>
      <c r="AX125" s="13" t="s">
        <v>72</v>
      </c>
      <c r="AY125" s="198" t="s">
        <v>120</v>
      </c>
    </row>
    <row r="126" spans="1:65" s="2" customFormat="1" ht="21.75" customHeight="1" x14ac:dyDescent="0.2">
      <c r="A126" s="263"/>
      <c r="B126" s="31"/>
      <c r="C126" s="264" t="s">
        <v>82</v>
      </c>
      <c r="D126" s="264" t="s">
        <v>121</v>
      </c>
      <c r="E126" s="265" t="s">
        <v>662</v>
      </c>
      <c r="F126" s="266" t="s">
        <v>663</v>
      </c>
      <c r="G126" s="267" t="s">
        <v>187</v>
      </c>
      <c r="H126" s="268">
        <v>61.735999999999997</v>
      </c>
      <c r="I126" s="388">
        <v>0</v>
      </c>
      <c r="J126" s="269">
        <f>ROUND(I126*H126,2)</f>
        <v>0</v>
      </c>
      <c r="K126" s="172" t="s">
        <v>123</v>
      </c>
      <c r="L126" s="35"/>
      <c r="M126" s="392" t="s">
        <v>1</v>
      </c>
      <c r="N126" s="270" t="s">
        <v>37</v>
      </c>
      <c r="O126" s="271">
        <v>0.82499999999999996</v>
      </c>
      <c r="P126" s="271">
        <f>O126*H126</f>
        <v>50.932199999999995</v>
      </c>
      <c r="Q126" s="271">
        <v>0</v>
      </c>
      <c r="R126" s="271">
        <f>Q126*H126</f>
        <v>0</v>
      </c>
      <c r="S126" s="271">
        <v>0</v>
      </c>
      <c r="T126" s="272">
        <f>S126*H126</f>
        <v>0</v>
      </c>
      <c r="U126" s="263"/>
      <c r="V126" s="263"/>
      <c r="W126" s="263"/>
      <c r="X126" s="263"/>
      <c r="Y126" s="263"/>
      <c r="Z126" s="263"/>
      <c r="AA126" s="263"/>
      <c r="AB126" s="263"/>
      <c r="AC126" s="263"/>
      <c r="AD126" s="263"/>
      <c r="AE126" s="263"/>
      <c r="AR126" s="273" t="s">
        <v>124</v>
      </c>
      <c r="AT126" s="273" t="s">
        <v>121</v>
      </c>
      <c r="AU126" s="273" t="s">
        <v>80</v>
      </c>
      <c r="AY126" s="16" t="s">
        <v>120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6" t="s">
        <v>80</v>
      </c>
      <c r="BK126" s="180">
        <f>ROUND(I126*H126,2)</f>
        <v>0</v>
      </c>
      <c r="BL126" s="16" t="s">
        <v>124</v>
      </c>
      <c r="BM126" s="273" t="s">
        <v>664</v>
      </c>
    </row>
    <row r="127" spans="1:65" s="12" customFormat="1" x14ac:dyDescent="0.2">
      <c r="B127" s="181"/>
      <c r="C127" s="182"/>
      <c r="D127" s="183" t="s">
        <v>125</v>
      </c>
      <c r="E127" s="184" t="s">
        <v>1</v>
      </c>
      <c r="F127" s="185" t="s">
        <v>740</v>
      </c>
      <c r="G127" s="182"/>
      <c r="H127" s="184" t="s">
        <v>1</v>
      </c>
      <c r="I127" s="369"/>
      <c r="J127" s="182"/>
      <c r="K127" s="182"/>
      <c r="L127" s="186"/>
      <c r="M127" s="378"/>
      <c r="N127" s="187"/>
      <c r="O127" s="187"/>
      <c r="P127" s="187"/>
      <c r="Q127" s="187"/>
      <c r="R127" s="187"/>
      <c r="S127" s="187"/>
      <c r="T127" s="188"/>
      <c r="AT127" s="189" t="s">
        <v>125</v>
      </c>
      <c r="AU127" s="189" t="s">
        <v>80</v>
      </c>
      <c r="AV127" s="12" t="s">
        <v>80</v>
      </c>
      <c r="AW127" s="12" t="s">
        <v>28</v>
      </c>
      <c r="AX127" s="12" t="s">
        <v>72</v>
      </c>
      <c r="AY127" s="189" t="s">
        <v>120</v>
      </c>
    </row>
    <row r="128" spans="1:65" s="12" customFormat="1" x14ac:dyDescent="0.2">
      <c r="B128" s="181"/>
      <c r="C128" s="182"/>
      <c r="D128" s="183" t="s">
        <v>125</v>
      </c>
      <c r="E128" s="184" t="s">
        <v>1</v>
      </c>
      <c r="F128" s="185" t="s">
        <v>675</v>
      </c>
      <c r="G128" s="182"/>
      <c r="H128" s="184" t="s">
        <v>1</v>
      </c>
      <c r="I128" s="369"/>
      <c r="J128" s="182"/>
      <c r="K128" s="182"/>
      <c r="L128" s="186"/>
      <c r="M128" s="378"/>
      <c r="N128" s="187"/>
      <c r="O128" s="187"/>
      <c r="P128" s="187"/>
      <c r="Q128" s="187"/>
      <c r="R128" s="187"/>
      <c r="S128" s="187"/>
      <c r="T128" s="188"/>
      <c r="AT128" s="189" t="s">
        <v>125</v>
      </c>
      <c r="AU128" s="189" t="s">
        <v>80</v>
      </c>
      <c r="AV128" s="12" t="s">
        <v>80</v>
      </c>
      <c r="AW128" s="12" t="s">
        <v>28</v>
      </c>
      <c r="AX128" s="12" t="s">
        <v>72</v>
      </c>
      <c r="AY128" s="189" t="s">
        <v>120</v>
      </c>
    </row>
    <row r="129" spans="2:51" s="13" customFormat="1" x14ac:dyDescent="0.2">
      <c r="B129" s="190"/>
      <c r="C129" s="191"/>
      <c r="D129" s="183" t="s">
        <v>125</v>
      </c>
      <c r="E129" s="192" t="s">
        <v>1</v>
      </c>
      <c r="F129" s="193" t="s">
        <v>741</v>
      </c>
      <c r="G129" s="191"/>
      <c r="H129" s="194">
        <v>0.72</v>
      </c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28</v>
      </c>
      <c r="AX129" s="13" t="s">
        <v>72</v>
      </c>
      <c r="AY129" s="198" t="s">
        <v>120</v>
      </c>
    </row>
    <row r="130" spans="2:51" s="12" customFormat="1" x14ac:dyDescent="0.2">
      <c r="B130" s="181"/>
      <c r="C130" s="182"/>
      <c r="D130" s="183" t="s">
        <v>125</v>
      </c>
      <c r="E130" s="184" t="s">
        <v>1</v>
      </c>
      <c r="F130" s="185" t="s">
        <v>676</v>
      </c>
      <c r="G130" s="182"/>
      <c r="H130" s="184" t="s">
        <v>1</v>
      </c>
      <c r="I130" s="369"/>
      <c r="J130" s="182"/>
      <c r="K130" s="182"/>
      <c r="L130" s="186"/>
      <c r="M130" s="378"/>
      <c r="N130" s="187"/>
      <c r="O130" s="187"/>
      <c r="P130" s="187"/>
      <c r="Q130" s="187"/>
      <c r="R130" s="187"/>
      <c r="S130" s="187"/>
      <c r="T130" s="188"/>
      <c r="AT130" s="189" t="s">
        <v>125</v>
      </c>
      <c r="AU130" s="189" t="s">
        <v>80</v>
      </c>
      <c r="AV130" s="12" t="s">
        <v>80</v>
      </c>
      <c r="AW130" s="12" t="s">
        <v>28</v>
      </c>
      <c r="AX130" s="12" t="s">
        <v>72</v>
      </c>
      <c r="AY130" s="189" t="s">
        <v>120</v>
      </c>
    </row>
    <row r="131" spans="2:51" s="13" customFormat="1" x14ac:dyDescent="0.2">
      <c r="B131" s="190"/>
      <c r="C131" s="191"/>
      <c r="D131" s="183" t="s">
        <v>125</v>
      </c>
      <c r="E131" s="192" t="s">
        <v>1</v>
      </c>
      <c r="F131" s="193" t="s">
        <v>742</v>
      </c>
      <c r="G131" s="191"/>
      <c r="H131" s="194">
        <v>1.2</v>
      </c>
      <c r="I131" s="370"/>
      <c r="J131" s="191"/>
      <c r="K131" s="191"/>
      <c r="L131" s="195"/>
      <c r="M131" s="379"/>
      <c r="N131" s="196"/>
      <c r="O131" s="196"/>
      <c r="P131" s="196"/>
      <c r="Q131" s="196"/>
      <c r="R131" s="196"/>
      <c r="S131" s="196"/>
      <c r="T131" s="197"/>
      <c r="AT131" s="198" t="s">
        <v>125</v>
      </c>
      <c r="AU131" s="198" t="s">
        <v>80</v>
      </c>
      <c r="AV131" s="13" t="s">
        <v>82</v>
      </c>
      <c r="AW131" s="13" t="s">
        <v>28</v>
      </c>
      <c r="AX131" s="13" t="s">
        <v>72</v>
      </c>
      <c r="AY131" s="198" t="s">
        <v>120</v>
      </c>
    </row>
    <row r="132" spans="2:51" s="12" customFormat="1" x14ac:dyDescent="0.2">
      <c r="B132" s="181"/>
      <c r="C132" s="182"/>
      <c r="D132" s="183" t="s">
        <v>125</v>
      </c>
      <c r="E132" s="184" t="s">
        <v>1</v>
      </c>
      <c r="F132" s="185" t="s">
        <v>677</v>
      </c>
      <c r="G132" s="182"/>
      <c r="H132" s="184" t="s">
        <v>1</v>
      </c>
      <c r="I132" s="369"/>
      <c r="J132" s="182"/>
      <c r="K132" s="182"/>
      <c r="L132" s="186"/>
      <c r="M132" s="378"/>
      <c r="N132" s="187"/>
      <c r="O132" s="187"/>
      <c r="P132" s="187"/>
      <c r="Q132" s="187"/>
      <c r="R132" s="187"/>
      <c r="S132" s="187"/>
      <c r="T132" s="188"/>
      <c r="AT132" s="189" t="s">
        <v>125</v>
      </c>
      <c r="AU132" s="189" t="s">
        <v>80</v>
      </c>
      <c r="AV132" s="12" t="s">
        <v>80</v>
      </c>
      <c r="AW132" s="12" t="s">
        <v>28</v>
      </c>
      <c r="AX132" s="12" t="s">
        <v>72</v>
      </c>
      <c r="AY132" s="189" t="s">
        <v>120</v>
      </c>
    </row>
    <row r="133" spans="2:51" s="13" customFormat="1" x14ac:dyDescent="0.2">
      <c r="B133" s="190"/>
      <c r="C133" s="191"/>
      <c r="D133" s="183" t="s">
        <v>125</v>
      </c>
      <c r="E133" s="192" t="s">
        <v>1</v>
      </c>
      <c r="F133" s="193" t="s">
        <v>742</v>
      </c>
      <c r="G133" s="191"/>
      <c r="H133" s="194">
        <v>1.2</v>
      </c>
      <c r="I133" s="370"/>
      <c r="J133" s="191"/>
      <c r="K133" s="191"/>
      <c r="L133" s="195"/>
      <c r="M133" s="379"/>
      <c r="N133" s="196"/>
      <c r="O133" s="196"/>
      <c r="P133" s="196"/>
      <c r="Q133" s="196"/>
      <c r="R133" s="196"/>
      <c r="S133" s="196"/>
      <c r="T133" s="197"/>
      <c r="AT133" s="198" t="s">
        <v>125</v>
      </c>
      <c r="AU133" s="198" t="s">
        <v>80</v>
      </c>
      <c r="AV133" s="13" t="s">
        <v>82</v>
      </c>
      <c r="AW133" s="13" t="s">
        <v>28</v>
      </c>
      <c r="AX133" s="13" t="s">
        <v>72</v>
      </c>
      <c r="AY133" s="198" t="s">
        <v>120</v>
      </c>
    </row>
    <row r="134" spans="2:51" s="12" customFormat="1" x14ac:dyDescent="0.2">
      <c r="B134" s="181"/>
      <c r="C134" s="182"/>
      <c r="D134" s="183" t="s">
        <v>125</v>
      </c>
      <c r="E134" s="184" t="s">
        <v>1</v>
      </c>
      <c r="F134" s="185" t="s">
        <v>678</v>
      </c>
      <c r="G134" s="182"/>
      <c r="H134" s="184" t="s">
        <v>1</v>
      </c>
      <c r="I134" s="369"/>
      <c r="J134" s="182"/>
      <c r="K134" s="182"/>
      <c r="L134" s="186"/>
      <c r="M134" s="378"/>
      <c r="N134" s="187"/>
      <c r="O134" s="187"/>
      <c r="P134" s="187"/>
      <c r="Q134" s="187"/>
      <c r="R134" s="187"/>
      <c r="S134" s="187"/>
      <c r="T134" s="188"/>
      <c r="AT134" s="189" t="s">
        <v>125</v>
      </c>
      <c r="AU134" s="189" t="s">
        <v>80</v>
      </c>
      <c r="AV134" s="12" t="s">
        <v>80</v>
      </c>
      <c r="AW134" s="12" t="s">
        <v>28</v>
      </c>
      <c r="AX134" s="12" t="s">
        <v>72</v>
      </c>
      <c r="AY134" s="189" t="s">
        <v>120</v>
      </c>
    </row>
    <row r="135" spans="2:51" s="13" customFormat="1" x14ac:dyDescent="0.2">
      <c r="B135" s="190"/>
      <c r="C135" s="191"/>
      <c r="D135" s="183" t="s">
        <v>125</v>
      </c>
      <c r="E135" s="192" t="s">
        <v>1</v>
      </c>
      <c r="F135" s="193" t="s">
        <v>743</v>
      </c>
      <c r="G135" s="191"/>
      <c r="H135" s="194">
        <v>8.4</v>
      </c>
      <c r="I135" s="370"/>
      <c r="J135" s="191"/>
      <c r="K135" s="191"/>
      <c r="L135" s="195"/>
      <c r="M135" s="379"/>
      <c r="N135" s="196"/>
      <c r="O135" s="196"/>
      <c r="P135" s="196"/>
      <c r="Q135" s="196"/>
      <c r="R135" s="196"/>
      <c r="S135" s="196"/>
      <c r="T135" s="197"/>
      <c r="AT135" s="198" t="s">
        <v>125</v>
      </c>
      <c r="AU135" s="198" t="s">
        <v>80</v>
      </c>
      <c r="AV135" s="13" t="s">
        <v>82</v>
      </c>
      <c r="AW135" s="13" t="s">
        <v>28</v>
      </c>
      <c r="AX135" s="13" t="s">
        <v>72</v>
      </c>
      <c r="AY135" s="198" t="s">
        <v>120</v>
      </c>
    </row>
    <row r="136" spans="2:51" s="12" customFormat="1" x14ac:dyDescent="0.2">
      <c r="B136" s="181"/>
      <c r="C136" s="182"/>
      <c r="D136" s="183" t="s">
        <v>125</v>
      </c>
      <c r="E136" s="184" t="s">
        <v>1</v>
      </c>
      <c r="F136" s="185" t="s">
        <v>679</v>
      </c>
      <c r="G136" s="182"/>
      <c r="H136" s="184" t="s">
        <v>1</v>
      </c>
      <c r="I136" s="369"/>
      <c r="J136" s="182"/>
      <c r="K136" s="182"/>
      <c r="L136" s="186"/>
      <c r="M136" s="378"/>
      <c r="N136" s="187"/>
      <c r="O136" s="187"/>
      <c r="P136" s="187"/>
      <c r="Q136" s="187"/>
      <c r="R136" s="187"/>
      <c r="S136" s="187"/>
      <c r="T136" s="188"/>
      <c r="AT136" s="189" t="s">
        <v>125</v>
      </c>
      <c r="AU136" s="189" t="s">
        <v>80</v>
      </c>
      <c r="AV136" s="12" t="s">
        <v>80</v>
      </c>
      <c r="AW136" s="12" t="s">
        <v>28</v>
      </c>
      <c r="AX136" s="12" t="s">
        <v>72</v>
      </c>
      <c r="AY136" s="189" t="s">
        <v>120</v>
      </c>
    </row>
    <row r="137" spans="2:51" s="13" customFormat="1" x14ac:dyDescent="0.2">
      <c r="B137" s="190"/>
      <c r="C137" s="191"/>
      <c r="D137" s="183" t="s">
        <v>125</v>
      </c>
      <c r="E137" s="192" t="s">
        <v>1</v>
      </c>
      <c r="F137" s="193" t="s">
        <v>744</v>
      </c>
      <c r="G137" s="191"/>
      <c r="H137" s="194">
        <v>4.8</v>
      </c>
      <c r="I137" s="370"/>
      <c r="J137" s="191"/>
      <c r="K137" s="191"/>
      <c r="L137" s="195"/>
      <c r="M137" s="379"/>
      <c r="N137" s="196"/>
      <c r="O137" s="196"/>
      <c r="P137" s="196"/>
      <c r="Q137" s="196"/>
      <c r="R137" s="196"/>
      <c r="S137" s="196"/>
      <c r="T137" s="197"/>
      <c r="AT137" s="198" t="s">
        <v>125</v>
      </c>
      <c r="AU137" s="198" t="s">
        <v>80</v>
      </c>
      <c r="AV137" s="13" t="s">
        <v>82</v>
      </c>
      <c r="AW137" s="13" t="s">
        <v>28</v>
      </c>
      <c r="AX137" s="13" t="s">
        <v>72</v>
      </c>
      <c r="AY137" s="198" t="s">
        <v>120</v>
      </c>
    </row>
    <row r="138" spans="2:51" s="12" customFormat="1" x14ac:dyDescent="0.2">
      <c r="B138" s="181"/>
      <c r="C138" s="182"/>
      <c r="D138" s="183" t="s">
        <v>125</v>
      </c>
      <c r="E138" s="184" t="s">
        <v>1</v>
      </c>
      <c r="F138" s="185" t="s">
        <v>680</v>
      </c>
      <c r="G138" s="182"/>
      <c r="H138" s="184" t="s">
        <v>1</v>
      </c>
      <c r="I138" s="369"/>
      <c r="J138" s="182"/>
      <c r="K138" s="182"/>
      <c r="L138" s="186"/>
      <c r="M138" s="378"/>
      <c r="N138" s="187"/>
      <c r="O138" s="187"/>
      <c r="P138" s="187"/>
      <c r="Q138" s="187"/>
      <c r="R138" s="187"/>
      <c r="S138" s="187"/>
      <c r="T138" s="188"/>
      <c r="AT138" s="189" t="s">
        <v>125</v>
      </c>
      <c r="AU138" s="189" t="s">
        <v>80</v>
      </c>
      <c r="AV138" s="12" t="s">
        <v>80</v>
      </c>
      <c r="AW138" s="12" t="s">
        <v>28</v>
      </c>
      <c r="AX138" s="12" t="s">
        <v>72</v>
      </c>
      <c r="AY138" s="189" t="s">
        <v>120</v>
      </c>
    </row>
    <row r="139" spans="2:51" s="13" customFormat="1" x14ac:dyDescent="0.2">
      <c r="B139" s="190"/>
      <c r="C139" s="191"/>
      <c r="D139" s="183" t="s">
        <v>125</v>
      </c>
      <c r="E139" s="192" t="s">
        <v>1</v>
      </c>
      <c r="F139" s="193" t="s">
        <v>745</v>
      </c>
      <c r="G139" s="191"/>
      <c r="H139" s="194">
        <v>7.56</v>
      </c>
      <c r="I139" s="370"/>
      <c r="J139" s="191"/>
      <c r="K139" s="191"/>
      <c r="L139" s="195"/>
      <c r="M139" s="379"/>
      <c r="N139" s="196"/>
      <c r="O139" s="196"/>
      <c r="P139" s="196"/>
      <c r="Q139" s="196"/>
      <c r="R139" s="196"/>
      <c r="S139" s="196"/>
      <c r="T139" s="197"/>
      <c r="AT139" s="198" t="s">
        <v>125</v>
      </c>
      <c r="AU139" s="198" t="s">
        <v>80</v>
      </c>
      <c r="AV139" s="13" t="s">
        <v>82</v>
      </c>
      <c r="AW139" s="13" t="s">
        <v>28</v>
      </c>
      <c r="AX139" s="13" t="s">
        <v>72</v>
      </c>
      <c r="AY139" s="198" t="s">
        <v>120</v>
      </c>
    </row>
    <row r="140" spans="2:51" s="12" customFormat="1" x14ac:dyDescent="0.2">
      <c r="B140" s="181"/>
      <c r="C140" s="182"/>
      <c r="D140" s="183" t="s">
        <v>125</v>
      </c>
      <c r="E140" s="184" t="s">
        <v>1</v>
      </c>
      <c r="F140" s="185" t="s">
        <v>681</v>
      </c>
      <c r="G140" s="182"/>
      <c r="H140" s="184" t="s">
        <v>1</v>
      </c>
      <c r="I140" s="369"/>
      <c r="J140" s="182"/>
      <c r="K140" s="182"/>
      <c r="L140" s="186"/>
      <c r="M140" s="378"/>
      <c r="N140" s="187"/>
      <c r="O140" s="187"/>
      <c r="P140" s="187"/>
      <c r="Q140" s="187"/>
      <c r="R140" s="187"/>
      <c r="S140" s="187"/>
      <c r="T140" s="188"/>
      <c r="AT140" s="189" t="s">
        <v>125</v>
      </c>
      <c r="AU140" s="189" t="s">
        <v>80</v>
      </c>
      <c r="AV140" s="12" t="s">
        <v>80</v>
      </c>
      <c r="AW140" s="12" t="s">
        <v>28</v>
      </c>
      <c r="AX140" s="12" t="s">
        <v>72</v>
      </c>
      <c r="AY140" s="189" t="s">
        <v>120</v>
      </c>
    </row>
    <row r="141" spans="2:51" s="13" customFormat="1" x14ac:dyDescent="0.2">
      <c r="B141" s="190"/>
      <c r="C141" s="191"/>
      <c r="D141" s="183" t="s">
        <v>125</v>
      </c>
      <c r="E141" s="192" t="s">
        <v>1</v>
      </c>
      <c r="F141" s="193" t="s">
        <v>661</v>
      </c>
      <c r="G141" s="191"/>
      <c r="H141" s="194">
        <v>15.6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28</v>
      </c>
      <c r="AX141" s="13" t="s">
        <v>72</v>
      </c>
      <c r="AY141" s="198" t="s">
        <v>120</v>
      </c>
    </row>
    <row r="142" spans="2:51" s="12" customFormat="1" x14ac:dyDescent="0.2">
      <c r="B142" s="181"/>
      <c r="C142" s="182"/>
      <c r="D142" s="183" t="s">
        <v>125</v>
      </c>
      <c r="E142" s="184" t="s">
        <v>1</v>
      </c>
      <c r="F142" s="185" t="s">
        <v>682</v>
      </c>
      <c r="G142" s="182"/>
      <c r="H142" s="184" t="s">
        <v>1</v>
      </c>
      <c r="I142" s="369"/>
      <c r="J142" s="182"/>
      <c r="K142" s="182"/>
      <c r="L142" s="186"/>
      <c r="M142" s="378"/>
      <c r="N142" s="187"/>
      <c r="O142" s="187"/>
      <c r="P142" s="187"/>
      <c r="Q142" s="187"/>
      <c r="R142" s="187"/>
      <c r="S142" s="187"/>
      <c r="T142" s="188"/>
      <c r="AT142" s="189" t="s">
        <v>125</v>
      </c>
      <c r="AU142" s="189" t="s">
        <v>80</v>
      </c>
      <c r="AV142" s="12" t="s">
        <v>80</v>
      </c>
      <c r="AW142" s="12" t="s">
        <v>28</v>
      </c>
      <c r="AX142" s="12" t="s">
        <v>72</v>
      </c>
      <c r="AY142" s="189" t="s">
        <v>120</v>
      </c>
    </row>
    <row r="143" spans="2:51" s="13" customFormat="1" x14ac:dyDescent="0.2">
      <c r="B143" s="190"/>
      <c r="C143" s="191"/>
      <c r="D143" s="183" t="s">
        <v>125</v>
      </c>
      <c r="E143" s="192" t="s">
        <v>1</v>
      </c>
      <c r="F143" s="193" t="s">
        <v>746</v>
      </c>
      <c r="G143" s="191"/>
      <c r="H143" s="194">
        <v>3</v>
      </c>
      <c r="I143" s="370"/>
      <c r="J143" s="191"/>
      <c r="K143" s="191"/>
      <c r="L143" s="195"/>
      <c r="M143" s="379"/>
      <c r="N143" s="196"/>
      <c r="O143" s="196"/>
      <c r="P143" s="196"/>
      <c r="Q143" s="196"/>
      <c r="R143" s="196"/>
      <c r="S143" s="196"/>
      <c r="T143" s="197"/>
      <c r="AT143" s="198" t="s">
        <v>125</v>
      </c>
      <c r="AU143" s="198" t="s">
        <v>80</v>
      </c>
      <c r="AV143" s="13" t="s">
        <v>82</v>
      </c>
      <c r="AW143" s="13" t="s">
        <v>28</v>
      </c>
      <c r="AX143" s="13" t="s">
        <v>72</v>
      </c>
      <c r="AY143" s="198" t="s">
        <v>120</v>
      </c>
    </row>
    <row r="144" spans="2:51" s="12" customFormat="1" x14ac:dyDescent="0.2">
      <c r="B144" s="181"/>
      <c r="C144" s="182"/>
      <c r="D144" s="183" t="s">
        <v>125</v>
      </c>
      <c r="E144" s="184" t="s">
        <v>1</v>
      </c>
      <c r="F144" s="185" t="s">
        <v>683</v>
      </c>
      <c r="G144" s="182"/>
      <c r="H144" s="184" t="s">
        <v>1</v>
      </c>
      <c r="I144" s="369"/>
      <c r="J144" s="182"/>
      <c r="K144" s="182"/>
      <c r="L144" s="186"/>
      <c r="M144" s="378"/>
      <c r="N144" s="187"/>
      <c r="O144" s="187"/>
      <c r="P144" s="187"/>
      <c r="Q144" s="187"/>
      <c r="R144" s="187"/>
      <c r="S144" s="187"/>
      <c r="T144" s="188"/>
      <c r="AT144" s="189" t="s">
        <v>125</v>
      </c>
      <c r="AU144" s="189" t="s">
        <v>80</v>
      </c>
      <c r="AV144" s="12" t="s">
        <v>80</v>
      </c>
      <c r="AW144" s="12" t="s">
        <v>28</v>
      </c>
      <c r="AX144" s="12" t="s">
        <v>72</v>
      </c>
      <c r="AY144" s="189" t="s">
        <v>120</v>
      </c>
    </row>
    <row r="145" spans="1:65" s="13" customFormat="1" x14ac:dyDescent="0.2">
      <c r="B145" s="190"/>
      <c r="C145" s="191"/>
      <c r="D145" s="183" t="s">
        <v>125</v>
      </c>
      <c r="E145" s="192" t="s">
        <v>1</v>
      </c>
      <c r="F145" s="193" t="s">
        <v>747</v>
      </c>
      <c r="G145" s="191"/>
      <c r="H145" s="194">
        <v>3.36</v>
      </c>
      <c r="I145" s="370"/>
      <c r="J145" s="191"/>
      <c r="K145" s="191"/>
      <c r="L145" s="195"/>
      <c r="M145" s="379"/>
      <c r="N145" s="196"/>
      <c r="O145" s="196"/>
      <c r="P145" s="196"/>
      <c r="Q145" s="196"/>
      <c r="R145" s="196"/>
      <c r="S145" s="196"/>
      <c r="T145" s="197"/>
      <c r="AT145" s="198" t="s">
        <v>125</v>
      </c>
      <c r="AU145" s="198" t="s">
        <v>80</v>
      </c>
      <c r="AV145" s="13" t="s">
        <v>82</v>
      </c>
      <c r="AW145" s="13" t="s">
        <v>28</v>
      </c>
      <c r="AX145" s="13" t="s">
        <v>72</v>
      </c>
      <c r="AY145" s="198" t="s">
        <v>120</v>
      </c>
    </row>
    <row r="146" spans="1:65" s="12" customFormat="1" x14ac:dyDescent="0.2">
      <c r="B146" s="181"/>
      <c r="C146" s="182"/>
      <c r="D146" s="183" t="s">
        <v>125</v>
      </c>
      <c r="E146" s="184" t="s">
        <v>1</v>
      </c>
      <c r="F146" s="185" t="s">
        <v>684</v>
      </c>
      <c r="G146" s="182"/>
      <c r="H146" s="184" t="s">
        <v>1</v>
      </c>
      <c r="I146" s="369"/>
      <c r="J146" s="182"/>
      <c r="K146" s="182"/>
      <c r="L146" s="186"/>
      <c r="M146" s="378"/>
      <c r="N146" s="187"/>
      <c r="O146" s="187"/>
      <c r="P146" s="187"/>
      <c r="Q146" s="187"/>
      <c r="R146" s="187"/>
      <c r="S146" s="187"/>
      <c r="T146" s="188"/>
      <c r="AT146" s="189" t="s">
        <v>125</v>
      </c>
      <c r="AU146" s="189" t="s">
        <v>80</v>
      </c>
      <c r="AV146" s="12" t="s">
        <v>80</v>
      </c>
      <c r="AW146" s="12" t="s">
        <v>28</v>
      </c>
      <c r="AX146" s="12" t="s">
        <v>72</v>
      </c>
      <c r="AY146" s="189" t="s">
        <v>120</v>
      </c>
    </row>
    <row r="147" spans="1:65" s="13" customFormat="1" x14ac:dyDescent="0.2">
      <c r="B147" s="190"/>
      <c r="C147" s="191"/>
      <c r="D147" s="183" t="s">
        <v>125</v>
      </c>
      <c r="E147" s="192" t="s">
        <v>1</v>
      </c>
      <c r="F147" s="193" t="s">
        <v>685</v>
      </c>
      <c r="G147" s="191"/>
      <c r="H147" s="194">
        <v>15.896000000000001</v>
      </c>
      <c r="I147" s="370"/>
      <c r="J147" s="191"/>
      <c r="K147" s="191"/>
      <c r="L147" s="195"/>
      <c r="M147" s="379"/>
      <c r="N147" s="196"/>
      <c r="O147" s="196"/>
      <c r="P147" s="196"/>
      <c r="Q147" s="196"/>
      <c r="R147" s="196"/>
      <c r="S147" s="196"/>
      <c r="T147" s="197"/>
      <c r="AT147" s="198" t="s">
        <v>125</v>
      </c>
      <c r="AU147" s="198" t="s">
        <v>80</v>
      </c>
      <c r="AV147" s="13" t="s">
        <v>82</v>
      </c>
      <c r="AW147" s="13" t="s">
        <v>28</v>
      </c>
      <c r="AX147" s="13" t="s">
        <v>72</v>
      </c>
      <c r="AY147" s="198" t="s">
        <v>120</v>
      </c>
    </row>
    <row r="148" spans="1:65" s="14" customFormat="1" x14ac:dyDescent="0.2">
      <c r="B148" s="199"/>
      <c r="C148" s="200"/>
      <c r="D148" s="183" t="s">
        <v>125</v>
      </c>
      <c r="E148" s="201" t="s">
        <v>1</v>
      </c>
      <c r="F148" s="202" t="s">
        <v>131</v>
      </c>
      <c r="G148" s="200"/>
      <c r="H148" s="203">
        <v>61.735999999999997</v>
      </c>
      <c r="I148" s="371"/>
      <c r="J148" s="200"/>
      <c r="K148" s="200"/>
      <c r="L148" s="204"/>
      <c r="M148" s="380"/>
      <c r="N148" s="205"/>
      <c r="O148" s="205"/>
      <c r="P148" s="205"/>
      <c r="Q148" s="205"/>
      <c r="R148" s="205"/>
      <c r="S148" s="205"/>
      <c r="T148" s="206"/>
      <c r="AT148" s="207" t="s">
        <v>125</v>
      </c>
      <c r="AU148" s="207" t="s">
        <v>80</v>
      </c>
      <c r="AV148" s="14" t="s">
        <v>124</v>
      </c>
      <c r="AW148" s="14" t="s">
        <v>28</v>
      </c>
      <c r="AX148" s="14" t="s">
        <v>80</v>
      </c>
      <c r="AY148" s="207" t="s">
        <v>120</v>
      </c>
    </row>
    <row r="149" spans="1:65" s="2" customFormat="1" ht="24" customHeight="1" x14ac:dyDescent="0.2">
      <c r="A149" s="263"/>
      <c r="B149" s="31"/>
      <c r="C149" s="264" t="s">
        <v>127</v>
      </c>
      <c r="D149" s="264" t="s">
        <v>121</v>
      </c>
      <c r="E149" s="265" t="s">
        <v>665</v>
      </c>
      <c r="F149" s="266" t="s">
        <v>666</v>
      </c>
      <c r="G149" s="267" t="s">
        <v>187</v>
      </c>
      <c r="H149" s="268">
        <v>61.735999999999997</v>
      </c>
      <c r="I149" s="388">
        <v>0</v>
      </c>
      <c r="J149" s="269">
        <f>ROUND(I149*H149,2)</f>
        <v>0</v>
      </c>
      <c r="K149" s="172" t="s">
        <v>123</v>
      </c>
      <c r="L149" s="35"/>
      <c r="M149" s="392" t="s">
        <v>1</v>
      </c>
      <c r="N149" s="270" t="s">
        <v>37</v>
      </c>
      <c r="O149" s="271">
        <v>0.1</v>
      </c>
      <c r="P149" s="271">
        <f>O149*H149</f>
        <v>6.1736000000000004</v>
      </c>
      <c r="Q149" s="271">
        <v>0</v>
      </c>
      <c r="R149" s="271">
        <f>Q149*H149</f>
        <v>0</v>
      </c>
      <c r="S149" s="271">
        <v>0</v>
      </c>
      <c r="T149" s="272">
        <f>S149*H149</f>
        <v>0</v>
      </c>
      <c r="U149" s="263"/>
      <c r="V149" s="263"/>
      <c r="W149" s="263"/>
      <c r="X149" s="263"/>
      <c r="Y149" s="263"/>
      <c r="Z149" s="263"/>
      <c r="AA149" s="263"/>
      <c r="AB149" s="263"/>
      <c r="AC149" s="263"/>
      <c r="AD149" s="263"/>
      <c r="AE149" s="263"/>
      <c r="AR149" s="273" t="s">
        <v>124</v>
      </c>
      <c r="AT149" s="273" t="s">
        <v>121</v>
      </c>
      <c r="AU149" s="273" t="s">
        <v>80</v>
      </c>
      <c r="AY149" s="16" t="s">
        <v>120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80</v>
      </c>
      <c r="BK149" s="180">
        <f>ROUND(I149*H149,2)</f>
        <v>0</v>
      </c>
      <c r="BL149" s="16" t="s">
        <v>124</v>
      </c>
      <c r="BM149" s="273" t="s">
        <v>667</v>
      </c>
    </row>
    <row r="150" spans="1:65" s="2" customFormat="1" ht="21.75" customHeight="1" x14ac:dyDescent="0.2">
      <c r="A150" s="263"/>
      <c r="B150" s="31"/>
      <c r="C150" s="264" t="s">
        <v>124</v>
      </c>
      <c r="D150" s="264" t="s">
        <v>121</v>
      </c>
      <c r="E150" s="265" t="s">
        <v>668</v>
      </c>
      <c r="F150" s="266" t="s">
        <v>669</v>
      </c>
      <c r="G150" s="267" t="s">
        <v>122</v>
      </c>
      <c r="H150" s="268">
        <v>238.35</v>
      </c>
      <c r="I150" s="388">
        <v>0</v>
      </c>
      <c r="J150" s="269">
        <f>ROUND(I150*H150,2)</f>
        <v>0</v>
      </c>
      <c r="K150" s="172" t="s">
        <v>123</v>
      </c>
      <c r="L150" s="35"/>
      <c r="M150" s="392" t="s">
        <v>1</v>
      </c>
      <c r="N150" s="270" t="s">
        <v>37</v>
      </c>
      <c r="O150" s="271">
        <v>0.109</v>
      </c>
      <c r="P150" s="271">
        <f>O150*H150</f>
        <v>25.980149999999998</v>
      </c>
      <c r="Q150" s="271">
        <v>5.9000000000000003E-4</v>
      </c>
      <c r="R150" s="271">
        <f>Q150*H150</f>
        <v>0.14062650000000002</v>
      </c>
      <c r="S150" s="271">
        <v>0</v>
      </c>
      <c r="T150" s="272">
        <f>S150*H150</f>
        <v>0</v>
      </c>
      <c r="U150" s="263"/>
      <c r="V150" s="263"/>
      <c r="W150" s="263"/>
      <c r="X150" s="263"/>
      <c r="Y150" s="263"/>
      <c r="Z150" s="263"/>
      <c r="AA150" s="263"/>
      <c r="AB150" s="263"/>
      <c r="AC150" s="263"/>
      <c r="AD150" s="263"/>
      <c r="AE150" s="263"/>
      <c r="AR150" s="273" t="s">
        <v>124</v>
      </c>
      <c r="AT150" s="273" t="s">
        <v>121</v>
      </c>
      <c r="AU150" s="273" t="s">
        <v>80</v>
      </c>
      <c r="AY150" s="16" t="s">
        <v>120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6" t="s">
        <v>80</v>
      </c>
      <c r="BK150" s="180">
        <f>ROUND(I150*H150,2)</f>
        <v>0</v>
      </c>
      <c r="BL150" s="16" t="s">
        <v>124</v>
      </c>
      <c r="BM150" s="273" t="s">
        <v>670</v>
      </c>
    </row>
    <row r="151" spans="1:65" s="2" customFormat="1" ht="19.5" x14ac:dyDescent="0.2">
      <c r="A151" s="263"/>
      <c r="B151" s="31"/>
      <c r="C151" s="262"/>
      <c r="D151" s="282" t="s">
        <v>213</v>
      </c>
      <c r="E151" s="262"/>
      <c r="F151" s="283" t="s">
        <v>671</v>
      </c>
      <c r="G151" s="262"/>
      <c r="H151" s="262"/>
      <c r="I151" s="384"/>
      <c r="J151" s="262"/>
      <c r="K151" s="262"/>
      <c r="L151" s="35"/>
      <c r="M151" s="385"/>
      <c r="N151" s="218"/>
      <c r="O151" s="67"/>
      <c r="P151" s="67"/>
      <c r="Q151" s="67"/>
      <c r="R151" s="67"/>
      <c r="S151" s="67"/>
      <c r="T151" s="68"/>
      <c r="U151" s="263"/>
      <c r="V151" s="263"/>
      <c r="W151" s="263"/>
      <c r="X151" s="263"/>
      <c r="Y151" s="263"/>
      <c r="Z151" s="263"/>
      <c r="AA151" s="263"/>
      <c r="AB151" s="263"/>
      <c r="AC151" s="263"/>
      <c r="AD151" s="263"/>
      <c r="AE151" s="263"/>
      <c r="AT151" s="16" t="s">
        <v>213</v>
      </c>
      <c r="AU151" s="16" t="s">
        <v>80</v>
      </c>
    </row>
    <row r="152" spans="1:65" s="13" customFormat="1" x14ac:dyDescent="0.2">
      <c r="B152" s="190"/>
      <c r="C152" s="191"/>
      <c r="D152" s="282" t="s">
        <v>213</v>
      </c>
      <c r="E152" s="192" t="s">
        <v>1</v>
      </c>
      <c r="F152" s="193" t="s">
        <v>748</v>
      </c>
      <c r="G152" s="191"/>
      <c r="H152" s="194"/>
      <c r="I152" s="370"/>
      <c r="J152" s="191"/>
      <c r="K152" s="191"/>
      <c r="L152" s="195"/>
      <c r="M152" s="379"/>
      <c r="N152" s="196"/>
      <c r="O152" s="196"/>
      <c r="P152" s="196"/>
      <c r="Q152" s="196"/>
      <c r="R152" s="196"/>
      <c r="S152" s="196"/>
      <c r="T152" s="197"/>
      <c r="AT152" s="198" t="s">
        <v>125</v>
      </c>
      <c r="AU152" s="198" t="s">
        <v>80</v>
      </c>
      <c r="AV152" s="13" t="s">
        <v>82</v>
      </c>
      <c r="AW152" s="13" t="s">
        <v>28</v>
      </c>
      <c r="AX152" s="13" t="s">
        <v>72</v>
      </c>
      <c r="AY152" s="198" t="s">
        <v>120</v>
      </c>
    </row>
    <row r="153" spans="1:65" s="12" customFormat="1" x14ac:dyDescent="0.2">
      <c r="B153" s="181"/>
      <c r="C153" s="182"/>
      <c r="D153" s="183" t="s">
        <v>125</v>
      </c>
      <c r="E153" s="184" t="s">
        <v>1</v>
      </c>
      <c r="F153" s="185" t="s">
        <v>749</v>
      </c>
      <c r="G153" s="182"/>
      <c r="H153" s="184" t="s">
        <v>1</v>
      </c>
      <c r="I153" s="369"/>
      <c r="J153" s="182"/>
      <c r="K153" s="182"/>
      <c r="L153" s="186"/>
      <c r="M153" s="378"/>
      <c r="N153" s="187"/>
      <c r="O153" s="187"/>
      <c r="P153" s="187"/>
      <c r="Q153" s="187"/>
      <c r="R153" s="187"/>
      <c r="S153" s="187"/>
      <c r="T153" s="188"/>
      <c r="AT153" s="189" t="s">
        <v>125</v>
      </c>
      <c r="AU153" s="189" t="s">
        <v>80</v>
      </c>
      <c r="AV153" s="12" t="s">
        <v>80</v>
      </c>
      <c r="AW153" s="12" t="s">
        <v>28</v>
      </c>
      <c r="AX153" s="12" t="s">
        <v>72</v>
      </c>
      <c r="AY153" s="189" t="s">
        <v>120</v>
      </c>
    </row>
    <row r="154" spans="1:65" s="13" customFormat="1" x14ac:dyDescent="0.2">
      <c r="B154" s="190"/>
      <c r="C154" s="191"/>
      <c r="D154" s="183" t="s">
        <v>125</v>
      </c>
      <c r="E154" s="192" t="s">
        <v>1</v>
      </c>
      <c r="F154" s="193" t="s">
        <v>750</v>
      </c>
      <c r="G154" s="191"/>
      <c r="H154" s="194">
        <v>114.6</v>
      </c>
      <c r="I154" s="370"/>
      <c r="J154" s="191"/>
      <c r="K154" s="191"/>
      <c r="L154" s="195"/>
      <c r="M154" s="379"/>
      <c r="N154" s="196"/>
      <c r="O154" s="196"/>
      <c r="P154" s="196"/>
      <c r="Q154" s="196"/>
      <c r="R154" s="196"/>
      <c r="S154" s="196"/>
      <c r="T154" s="197"/>
      <c r="AT154" s="198" t="s">
        <v>125</v>
      </c>
      <c r="AU154" s="198" t="s">
        <v>80</v>
      </c>
      <c r="AV154" s="13" t="s">
        <v>82</v>
      </c>
      <c r="AW154" s="13" t="s">
        <v>28</v>
      </c>
      <c r="AX154" s="13" t="s">
        <v>72</v>
      </c>
      <c r="AY154" s="198" t="s">
        <v>120</v>
      </c>
    </row>
    <row r="155" spans="1:65" s="12" customFormat="1" x14ac:dyDescent="0.2">
      <c r="B155" s="181"/>
      <c r="C155" s="182"/>
      <c r="D155" s="183" t="s">
        <v>125</v>
      </c>
      <c r="E155" s="184" t="s">
        <v>1</v>
      </c>
      <c r="F155" s="185" t="s">
        <v>751</v>
      </c>
      <c r="G155" s="182"/>
      <c r="H155" s="184" t="s">
        <v>1</v>
      </c>
      <c r="I155" s="369"/>
      <c r="J155" s="182"/>
      <c r="K155" s="182"/>
      <c r="L155" s="186"/>
      <c r="M155" s="378"/>
      <c r="N155" s="187"/>
      <c r="O155" s="187"/>
      <c r="P155" s="187"/>
      <c r="Q155" s="187"/>
      <c r="R155" s="187"/>
      <c r="S155" s="187"/>
      <c r="T155" s="188"/>
      <c r="AT155" s="189" t="s">
        <v>125</v>
      </c>
      <c r="AU155" s="189" t="s">
        <v>80</v>
      </c>
      <c r="AV155" s="12" t="s">
        <v>80</v>
      </c>
      <c r="AW155" s="12" t="s">
        <v>28</v>
      </c>
      <c r="AX155" s="12" t="s">
        <v>72</v>
      </c>
      <c r="AY155" s="189" t="s">
        <v>120</v>
      </c>
    </row>
    <row r="156" spans="1:65" s="13" customFormat="1" x14ac:dyDescent="0.2">
      <c r="B156" s="190"/>
      <c r="C156" s="191"/>
      <c r="D156" s="183" t="s">
        <v>125</v>
      </c>
      <c r="E156" s="192" t="s">
        <v>1</v>
      </c>
      <c r="F156" s="193" t="s">
        <v>752</v>
      </c>
      <c r="G156" s="191"/>
      <c r="H156" s="194">
        <v>123.75</v>
      </c>
      <c r="I156" s="370"/>
      <c r="J156" s="191"/>
      <c r="K156" s="191"/>
      <c r="L156" s="195"/>
      <c r="M156" s="379"/>
      <c r="N156" s="196"/>
      <c r="O156" s="196"/>
      <c r="P156" s="196"/>
      <c r="Q156" s="196"/>
      <c r="R156" s="196"/>
      <c r="S156" s="196"/>
      <c r="T156" s="197"/>
      <c r="AT156" s="198" t="s">
        <v>125</v>
      </c>
      <c r="AU156" s="198" t="s">
        <v>80</v>
      </c>
      <c r="AV156" s="13" t="s">
        <v>82</v>
      </c>
      <c r="AW156" s="13" t="s">
        <v>28</v>
      </c>
      <c r="AX156" s="13" t="s">
        <v>72</v>
      </c>
      <c r="AY156" s="198" t="s">
        <v>120</v>
      </c>
    </row>
    <row r="157" spans="1:65" s="14" customFormat="1" x14ac:dyDescent="0.2">
      <c r="B157" s="199"/>
      <c r="C157" s="200"/>
      <c r="D157" s="183" t="s">
        <v>125</v>
      </c>
      <c r="E157" s="201" t="s">
        <v>1</v>
      </c>
      <c r="F157" s="202" t="s">
        <v>131</v>
      </c>
      <c r="G157" s="200"/>
      <c r="H157" s="203">
        <v>238.35</v>
      </c>
      <c r="I157" s="371"/>
      <c r="J157" s="200"/>
      <c r="K157" s="200"/>
      <c r="L157" s="204"/>
      <c r="M157" s="380"/>
      <c r="N157" s="205"/>
      <c r="O157" s="205"/>
      <c r="P157" s="205"/>
      <c r="Q157" s="205"/>
      <c r="R157" s="205"/>
      <c r="S157" s="205"/>
      <c r="T157" s="206"/>
      <c r="AT157" s="207" t="s">
        <v>125</v>
      </c>
      <c r="AU157" s="207" t="s">
        <v>80</v>
      </c>
      <c r="AV157" s="14" t="s">
        <v>124</v>
      </c>
      <c r="AW157" s="14" t="s">
        <v>28</v>
      </c>
      <c r="AX157" s="14" t="s">
        <v>80</v>
      </c>
      <c r="AY157" s="207" t="s">
        <v>120</v>
      </c>
    </row>
    <row r="158" spans="1:65" s="2" customFormat="1" ht="21.75" customHeight="1" x14ac:dyDescent="0.2">
      <c r="A158" s="263"/>
      <c r="B158" s="31"/>
      <c r="C158" s="264" t="s">
        <v>135</v>
      </c>
      <c r="D158" s="264" t="s">
        <v>121</v>
      </c>
      <c r="E158" s="265" t="s">
        <v>672</v>
      </c>
      <c r="F158" s="266" t="s">
        <v>673</v>
      </c>
      <c r="G158" s="267" t="s">
        <v>122</v>
      </c>
      <c r="H158" s="268">
        <v>238.35</v>
      </c>
      <c r="I158" s="388">
        <v>0</v>
      </c>
      <c r="J158" s="269">
        <f>ROUND(I158*H158,2)</f>
        <v>0</v>
      </c>
      <c r="K158" s="172" t="s">
        <v>123</v>
      </c>
      <c r="L158" s="35"/>
      <c r="M158" s="392" t="s">
        <v>1</v>
      </c>
      <c r="N158" s="270" t="s">
        <v>37</v>
      </c>
      <c r="O158" s="271">
        <v>0.106</v>
      </c>
      <c r="P158" s="271">
        <f>O158*H158</f>
        <v>25.2651</v>
      </c>
      <c r="Q158" s="271">
        <v>0</v>
      </c>
      <c r="R158" s="271">
        <f>Q158*H158</f>
        <v>0</v>
      </c>
      <c r="S158" s="271">
        <v>0</v>
      </c>
      <c r="T158" s="272">
        <f>S158*H158</f>
        <v>0</v>
      </c>
      <c r="U158" s="263"/>
      <c r="V158" s="263"/>
      <c r="W158" s="263"/>
      <c r="X158" s="263"/>
      <c r="Y158" s="263"/>
      <c r="Z158" s="263"/>
      <c r="AA158" s="263"/>
      <c r="AB158" s="263"/>
      <c r="AC158" s="263"/>
      <c r="AD158" s="263"/>
      <c r="AE158" s="263"/>
      <c r="AR158" s="273" t="s">
        <v>124</v>
      </c>
      <c r="AT158" s="273" t="s">
        <v>121</v>
      </c>
      <c r="AU158" s="273" t="s">
        <v>80</v>
      </c>
      <c r="AY158" s="16" t="s">
        <v>120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80</v>
      </c>
      <c r="BK158" s="180">
        <f>ROUND(I158*H158,2)</f>
        <v>0</v>
      </c>
      <c r="BL158" s="16" t="s">
        <v>124</v>
      </c>
      <c r="BM158" s="273" t="s">
        <v>674</v>
      </c>
    </row>
    <row r="159" spans="1:65" s="2" customFormat="1" ht="21.75" customHeight="1" x14ac:dyDescent="0.2">
      <c r="A159" s="263"/>
      <c r="B159" s="31"/>
      <c r="C159" s="264" t="s">
        <v>139</v>
      </c>
      <c r="D159" s="264" t="s">
        <v>121</v>
      </c>
      <c r="E159" s="265" t="s">
        <v>686</v>
      </c>
      <c r="F159" s="266" t="s">
        <v>687</v>
      </c>
      <c r="G159" s="267" t="s">
        <v>187</v>
      </c>
      <c r="H159" s="268">
        <v>61.735999999999997</v>
      </c>
      <c r="I159" s="388">
        <v>0</v>
      </c>
      <c r="J159" s="269">
        <f>ROUND(I159*H159,2)</f>
        <v>0</v>
      </c>
      <c r="K159" s="172" t="s">
        <v>123</v>
      </c>
      <c r="L159" s="35"/>
      <c r="M159" s="392" t="s">
        <v>1</v>
      </c>
      <c r="N159" s="270" t="s">
        <v>37</v>
      </c>
      <c r="O159" s="271">
        <v>0.34499999999999997</v>
      </c>
      <c r="P159" s="271">
        <f>O159*H159</f>
        <v>21.298919999999999</v>
      </c>
      <c r="Q159" s="271">
        <v>0</v>
      </c>
      <c r="R159" s="271">
        <f>Q159*H159</f>
        <v>0</v>
      </c>
      <c r="S159" s="271">
        <v>0</v>
      </c>
      <c r="T159" s="272">
        <f>S159*H159</f>
        <v>0</v>
      </c>
      <c r="U159" s="263"/>
      <c r="V159" s="263"/>
      <c r="W159" s="263"/>
      <c r="X159" s="263"/>
      <c r="Y159" s="263"/>
      <c r="Z159" s="263"/>
      <c r="AA159" s="263"/>
      <c r="AB159" s="263"/>
      <c r="AC159" s="263"/>
      <c r="AD159" s="263"/>
      <c r="AE159" s="263"/>
      <c r="AR159" s="273" t="s">
        <v>124</v>
      </c>
      <c r="AT159" s="273" t="s">
        <v>121</v>
      </c>
      <c r="AU159" s="273" t="s">
        <v>80</v>
      </c>
      <c r="AY159" s="16" t="s">
        <v>120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6" t="s">
        <v>80</v>
      </c>
      <c r="BK159" s="180">
        <f>ROUND(I159*H159,2)</f>
        <v>0</v>
      </c>
      <c r="BL159" s="16" t="s">
        <v>124</v>
      </c>
      <c r="BM159" s="273" t="s">
        <v>688</v>
      </c>
    </row>
    <row r="160" spans="1:65" s="2" customFormat="1" ht="24" customHeight="1" x14ac:dyDescent="0.2">
      <c r="A160" s="30"/>
      <c r="B160" s="31"/>
      <c r="C160" s="170">
        <v>7</v>
      </c>
      <c r="D160" s="170" t="s">
        <v>121</v>
      </c>
      <c r="E160" s="171" t="s">
        <v>316</v>
      </c>
      <c r="F160" s="172" t="s">
        <v>317</v>
      </c>
      <c r="G160" s="173" t="s">
        <v>187</v>
      </c>
      <c r="H160" s="174">
        <v>61.735999999999997</v>
      </c>
      <c r="I160" s="374">
        <v>0</v>
      </c>
      <c r="J160" s="175">
        <f>ROUND(I160*H160,2)</f>
        <v>0</v>
      </c>
      <c r="K160" s="172" t="s">
        <v>123</v>
      </c>
      <c r="L160" s="35"/>
      <c r="M160" s="381" t="s">
        <v>1</v>
      </c>
      <c r="N160" s="176" t="s">
        <v>37</v>
      </c>
      <c r="O160" s="177">
        <v>8.3000000000000004E-2</v>
      </c>
      <c r="P160" s="177">
        <f>O160*H160</f>
        <v>5.1240880000000004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9" t="s">
        <v>124</v>
      </c>
      <c r="AT160" s="179" t="s">
        <v>121</v>
      </c>
      <c r="AU160" s="179" t="s">
        <v>80</v>
      </c>
      <c r="AY160" s="16" t="s">
        <v>120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6" t="s">
        <v>80</v>
      </c>
      <c r="BK160" s="180">
        <f>ROUND(I160*H160,2)</f>
        <v>0</v>
      </c>
      <c r="BL160" s="16" t="s">
        <v>124</v>
      </c>
      <c r="BM160" s="179" t="s">
        <v>370</v>
      </c>
    </row>
    <row r="161" spans="1:65" s="2" customFormat="1" ht="36" customHeight="1" x14ac:dyDescent="0.2">
      <c r="A161" s="30"/>
      <c r="B161" s="31"/>
      <c r="C161" s="170">
        <v>8</v>
      </c>
      <c r="D161" s="170" t="s">
        <v>121</v>
      </c>
      <c r="E161" s="171" t="s">
        <v>318</v>
      </c>
      <c r="F161" s="172" t="s">
        <v>319</v>
      </c>
      <c r="G161" s="173" t="s">
        <v>187</v>
      </c>
      <c r="H161" s="174">
        <v>617.36</v>
      </c>
      <c r="I161" s="374">
        <v>0</v>
      </c>
      <c r="J161" s="175">
        <f>ROUND(I161*H161,2)</f>
        <v>0</v>
      </c>
      <c r="K161" s="172" t="s">
        <v>123</v>
      </c>
      <c r="L161" s="35"/>
      <c r="M161" s="381" t="s">
        <v>1</v>
      </c>
      <c r="N161" s="176" t="s">
        <v>37</v>
      </c>
      <c r="O161" s="177">
        <v>4.0000000000000001E-3</v>
      </c>
      <c r="P161" s="177">
        <f>O161*H161</f>
        <v>2.4694400000000001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9" t="s">
        <v>124</v>
      </c>
      <c r="AT161" s="179" t="s">
        <v>121</v>
      </c>
      <c r="AU161" s="179" t="s">
        <v>80</v>
      </c>
      <c r="AY161" s="16" t="s">
        <v>120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6" t="s">
        <v>80</v>
      </c>
      <c r="BK161" s="180">
        <f>ROUND(I161*H161,2)</f>
        <v>0</v>
      </c>
      <c r="BL161" s="16" t="s">
        <v>124</v>
      </c>
      <c r="BM161" s="179" t="s">
        <v>371</v>
      </c>
    </row>
    <row r="162" spans="1:65" s="13" customFormat="1" x14ac:dyDescent="0.2">
      <c r="B162" s="190"/>
      <c r="C162" s="191"/>
      <c r="D162" s="183" t="s">
        <v>125</v>
      </c>
      <c r="E162" s="191"/>
      <c r="F162" s="193" t="s">
        <v>753</v>
      </c>
      <c r="G162" s="191"/>
      <c r="H162" s="194">
        <v>617.36</v>
      </c>
      <c r="I162" s="370"/>
      <c r="J162" s="191"/>
      <c r="K162" s="191"/>
      <c r="L162" s="195"/>
      <c r="M162" s="379"/>
      <c r="N162" s="196"/>
      <c r="O162" s="196"/>
      <c r="P162" s="196"/>
      <c r="Q162" s="196"/>
      <c r="R162" s="196"/>
      <c r="S162" s="196"/>
      <c r="T162" s="197"/>
      <c r="AT162" s="198" t="s">
        <v>125</v>
      </c>
      <c r="AU162" s="198" t="s">
        <v>80</v>
      </c>
      <c r="AV162" s="13" t="s">
        <v>82</v>
      </c>
      <c r="AW162" s="13" t="s">
        <v>4</v>
      </c>
      <c r="AX162" s="13" t="s">
        <v>80</v>
      </c>
      <c r="AY162" s="198" t="s">
        <v>120</v>
      </c>
    </row>
    <row r="163" spans="1:65" s="2" customFormat="1" ht="16.5" customHeight="1" x14ac:dyDescent="0.2">
      <c r="A163" s="30"/>
      <c r="B163" s="31"/>
      <c r="C163" s="170">
        <v>9</v>
      </c>
      <c r="D163" s="170" t="s">
        <v>121</v>
      </c>
      <c r="E163" s="171" t="s">
        <v>320</v>
      </c>
      <c r="F163" s="172" t="s">
        <v>321</v>
      </c>
      <c r="G163" s="173" t="s">
        <v>187</v>
      </c>
      <c r="H163" s="174">
        <v>61.735999999999997</v>
      </c>
      <c r="I163" s="374">
        <v>0</v>
      </c>
      <c r="J163" s="175">
        <f>ROUND(I163*H163,2)</f>
        <v>0</v>
      </c>
      <c r="K163" s="172" t="s">
        <v>123</v>
      </c>
      <c r="L163" s="35"/>
      <c r="M163" s="381" t="s">
        <v>1</v>
      </c>
      <c r="N163" s="176" t="s">
        <v>37</v>
      </c>
      <c r="O163" s="177">
        <v>8.9999999999999993E-3</v>
      </c>
      <c r="P163" s="177">
        <f>O163*H163</f>
        <v>0.5556239999999999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9" t="s">
        <v>124</v>
      </c>
      <c r="AT163" s="179" t="s">
        <v>121</v>
      </c>
      <c r="AU163" s="179" t="s">
        <v>80</v>
      </c>
      <c r="AY163" s="16" t="s">
        <v>120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6" t="s">
        <v>80</v>
      </c>
      <c r="BK163" s="180">
        <f>ROUND(I163*H163,2)</f>
        <v>0</v>
      </c>
      <c r="BL163" s="16" t="s">
        <v>124</v>
      </c>
      <c r="BM163" s="179" t="s">
        <v>378</v>
      </c>
    </row>
    <row r="164" spans="1:65" s="2" customFormat="1" ht="24" customHeight="1" x14ac:dyDescent="0.2">
      <c r="A164" s="30"/>
      <c r="B164" s="31"/>
      <c r="C164" s="170">
        <v>10</v>
      </c>
      <c r="D164" s="170" t="s">
        <v>121</v>
      </c>
      <c r="E164" s="171" t="s">
        <v>322</v>
      </c>
      <c r="F164" s="172" t="s">
        <v>211</v>
      </c>
      <c r="G164" s="173" t="s">
        <v>183</v>
      </c>
      <c r="H164" s="174">
        <v>111.124</v>
      </c>
      <c r="I164" s="374">
        <v>0</v>
      </c>
      <c r="J164" s="175">
        <f>ROUND(I164*H164,2)</f>
        <v>0</v>
      </c>
      <c r="K164" s="172" t="s">
        <v>123</v>
      </c>
      <c r="L164" s="35"/>
      <c r="M164" s="381" t="s">
        <v>1</v>
      </c>
      <c r="N164" s="176" t="s">
        <v>37</v>
      </c>
      <c r="O164" s="177">
        <v>0</v>
      </c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9" t="s">
        <v>124</v>
      </c>
      <c r="AT164" s="179" t="s">
        <v>121</v>
      </c>
      <c r="AU164" s="179" t="s">
        <v>80</v>
      </c>
      <c r="AY164" s="16" t="s">
        <v>120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6" t="s">
        <v>80</v>
      </c>
      <c r="BK164" s="180">
        <f>ROUND(I164*H164,2)</f>
        <v>0</v>
      </c>
      <c r="BL164" s="16" t="s">
        <v>124</v>
      </c>
      <c r="BM164" s="179" t="s">
        <v>379</v>
      </c>
    </row>
    <row r="165" spans="1:65" s="13" customFormat="1" x14ac:dyDescent="0.2">
      <c r="B165" s="190"/>
      <c r="C165" s="191"/>
      <c r="D165" s="183" t="s">
        <v>125</v>
      </c>
      <c r="E165" s="191"/>
      <c r="F165" s="193" t="s">
        <v>754</v>
      </c>
      <c r="G165" s="191"/>
      <c r="H165" s="194">
        <v>111.124</v>
      </c>
      <c r="I165" s="370"/>
      <c r="J165" s="191"/>
      <c r="K165" s="191"/>
      <c r="L165" s="195"/>
      <c r="M165" s="379"/>
      <c r="N165" s="196"/>
      <c r="O165" s="196"/>
      <c r="P165" s="196"/>
      <c r="Q165" s="196"/>
      <c r="R165" s="196"/>
      <c r="S165" s="196"/>
      <c r="T165" s="197"/>
      <c r="AT165" s="198" t="s">
        <v>125</v>
      </c>
      <c r="AU165" s="198" t="s">
        <v>80</v>
      </c>
      <c r="AV165" s="13" t="s">
        <v>82</v>
      </c>
      <c r="AW165" s="13" t="s">
        <v>4</v>
      </c>
      <c r="AX165" s="13" t="s">
        <v>80</v>
      </c>
      <c r="AY165" s="198" t="s">
        <v>120</v>
      </c>
    </row>
    <row r="166" spans="1:65" s="2" customFormat="1" ht="21.75" customHeight="1" x14ac:dyDescent="0.2">
      <c r="A166" s="309"/>
      <c r="B166" s="31"/>
      <c r="C166" s="264" t="s">
        <v>155</v>
      </c>
      <c r="D166" s="264" t="s">
        <v>121</v>
      </c>
      <c r="E166" s="265" t="s">
        <v>560</v>
      </c>
      <c r="F166" s="266" t="s">
        <v>561</v>
      </c>
      <c r="G166" s="267" t="s">
        <v>187</v>
      </c>
      <c r="H166" s="268">
        <v>24.141999999999999</v>
      </c>
      <c r="I166" s="388">
        <v>0</v>
      </c>
      <c r="J166" s="269">
        <f>ROUND(I166*H166,2)</f>
        <v>0</v>
      </c>
      <c r="K166" s="172" t="s">
        <v>123</v>
      </c>
      <c r="L166" s="35"/>
      <c r="M166" s="392" t="s">
        <v>1</v>
      </c>
      <c r="N166" s="270" t="s">
        <v>37</v>
      </c>
      <c r="O166" s="271">
        <v>0.29899999999999999</v>
      </c>
      <c r="P166" s="271">
        <f>O166*H166</f>
        <v>7.2184579999999992</v>
      </c>
      <c r="Q166" s="271">
        <v>0</v>
      </c>
      <c r="R166" s="271">
        <f>Q166*H166</f>
        <v>0</v>
      </c>
      <c r="S166" s="271">
        <v>0</v>
      </c>
      <c r="T166" s="272">
        <f>S166*H166</f>
        <v>0</v>
      </c>
      <c r="U166" s="309"/>
      <c r="V166" s="309"/>
      <c r="W166" s="309"/>
      <c r="X166" s="309"/>
      <c r="Y166" s="309"/>
      <c r="Z166" s="309"/>
      <c r="AA166" s="309"/>
      <c r="AB166" s="309"/>
      <c r="AC166" s="309"/>
      <c r="AD166" s="309"/>
      <c r="AE166" s="309"/>
      <c r="AR166" s="273" t="s">
        <v>124</v>
      </c>
      <c r="AT166" s="273" t="s">
        <v>121</v>
      </c>
      <c r="AU166" s="273" t="s">
        <v>80</v>
      </c>
      <c r="AY166" s="16" t="s">
        <v>120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6" t="s">
        <v>80</v>
      </c>
      <c r="BK166" s="180">
        <f>ROUND(I166*H166,2)</f>
        <v>0</v>
      </c>
      <c r="BL166" s="16" t="s">
        <v>124</v>
      </c>
      <c r="BM166" s="273" t="s">
        <v>758</v>
      </c>
    </row>
    <row r="167" spans="1:65" s="310" customFormat="1" x14ac:dyDescent="0.2">
      <c r="B167" s="311"/>
      <c r="C167" s="312"/>
      <c r="D167" s="282" t="s">
        <v>125</v>
      </c>
      <c r="E167" s="313" t="s">
        <v>1</v>
      </c>
      <c r="F167" s="314" t="s">
        <v>790</v>
      </c>
      <c r="G167" s="312"/>
      <c r="H167" s="315">
        <v>24.141999999999999</v>
      </c>
      <c r="I167" s="386"/>
      <c r="J167" s="312"/>
      <c r="K167" s="312"/>
      <c r="L167" s="316"/>
      <c r="M167" s="390"/>
      <c r="N167" s="317"/>
      <c r="O167" s="317"/>
      <c r="P167" s="317"/>
      <c r="Q167" s="317"/>
      <c r="R167" s="317"/>
      <c r="S167" s="317"/>
      <c r="T167" s="318"/>
      <c r="AT167" s="319" t="s">
        <v>125</v>
      </c>
      <c r="AU167" s="319" t="s">
        <v>80</v>
      </c>
      <c r="AV167" s="310" t="s">
        <v>82</v>
      </c>
      <c r="AW167" s="310" t="s">
        <v>28</v>
      </c>
      <c r="AX167" s="310" t="s">
        <v>72</v>
      </c>
      <c r="AY167" s="319" t="s">
        <v>120</v>
      </c>
    </row>
    <row r="168" spans="1:65" s="2" customFormat="1" ht="16.5" customHeight="1" x14ac:dyDescent="0.2">
      <c r="A168" s="309"/>
      <c r="B168" s="31"/>
      <c r="C168" s="274" t="s">
        <v>156</v>
      </c>
      <c r="D168" s="274" t="s">
        <v>180</v>
      </c>
      <c r="E168" s="275" t="s">
        <v>756</v>
      </c>
      <c r="F168" s="276" t="s">
        <v>757</v>
      </c>
      <c r="G168" s="277" t="s">
        <v>183</v>
      </c>
      <c r="H168" s="278">
        <v>48.283999999999999</v>
      </c>
      <c r="I168" s="389">
        <v>0</v>
      </c>
      <c r="J168" s="279">
        <f>ROUND(I168*H168,2)</f>
        <v>0</v>
      </c>
      <c r="K168" s="210" t="s">
        <v>123</v>
      </c>
      <c r="L168" s="280"/>
      <c r="M168" s="393" t="s">
        <v>1</v>
      </c>
      <c r="N168" s="281" t="s">
        <v>37</v>
      </c>
      <c r="O168" s="271">
        <v>0</v>
      </c>
      <c r="P168" s="271">
        <f>O168*H168</f>
        <v>0</v>
      </c>
      <c r="Q168" s="271">
        <v>0</v>
      </c>
      <c r="R168" s="271">
        <f>Q168*H168</f>
        <v>0</v>
      </c>
      <c r="S168" s="271">
        <v>0</v>
      </c>
      <c r="T168" s="272">
        <f>S168*H168</f>
        <v>0</v>
      </c>
      <c r="U168" s="309"/>
      <c r="V168" s="309"/>
      <c r="W168" s="309"/>
      <c r="X168" s="309"/>
      <c r="Y168" s="309"/>
      <c r="Z168" s="309"/>
      <c r="AA168" s="309"/>
      <c r="AB168" s="309"/>
      <c r="AC168" s="309"/>
      <c r="AD168" s="309"/>
      <c r="AE168" s="309"/>
      <c r="AR168" s="273" t="s">
        <v>148</v>
      </c>
      <c r="AT168" s="273" t="s">
        <v>180</v>
      </c>
      <c r="AU168" s="273" t="s">
        <v>80</v>
      </c>
      <c r="AY168" s="16" t="s">
        <v>120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6" t="s">
        <v>80</v>
      </c>
      <c r="BK168" s="180">
        <f>ROUND(I168*H168,2)</f>
        <v>0</v>
      </c>
      <c r="BL168" s="16" t="s">
        <v>124</v>
      </c>
      <c r="BM168" s="273" t="s">
        <v>759</v>
      </c>
    </row>
    <row r="169" spans="1:65" s="310" customFormat="1" x14ac:dyDescent="0.2">
      <c r="B169" s="311"/>
      <c r="C169" s="312"/>
      <c r="D169" s="282" t="s">
        <v>125</v>
      </c>
      <c r="E169" s="312"/>
      <c r="F169" s="314" t="s">
        <v>791</v>
      </c>
      <c r="G169" s="312"/>
      <c r="H169" s="315">
        <v>48.283999999999999</v>
      </c>
      <c r="I169" s="386"/>
      <c r="J169" s="312"/>
      <c r="K169" s="312"/>
      <c r="L169" s="316"/>
      <c r="M169" s="390"/>
      <c r="N169" s="317"/>
      <c r="O169" s="317"/>
      <c r="P169" s="317"/>
      <c r="Q169" s="317"/>
      <c r="R169" s="317"/>
      <c r="S169" s="317"/>
      <c r="T169" s="318"/>
      <c r="AT169" s="319" t="s">
        <v>125</v>
      </c>
      <c r="AU169" s="319" t="s">
        <v>80</v>
      </c>
      <c r="AV169" s="310" t="s">
        <v>82</v>
      </c>
      <c r="AW169" s="310" t="s">
        <v>4</v>
      </c>
      <c r="AX169" s="310" t="s">
        <v>80</v>
      </c>
      <c r="AY169" s="319" t="s">
        <v>120</v>
      </c>
    </row>
    <row r="170" spans="1:65" s="2" customFormat="1" ht="21.75" customHeight="1" x14ac:dyDescent="0.2">
      <c r="A170" s="309"/>
      <c r="B170" s="31"/>
      <c r="C170" s="264" t="s">
        <v>158</v>
      </c>
      <c r="D170" s="264" t="s">
        <v>121</v>
      </c>
      <c r="E170" s="265" t="s">
        <v>380</v>
      </c>
      <c r="F170" s="266" t="s">
        <v>381</v>
      </c>
      <c r="G170" s="267" t="s">
        <v>187</v>
      </c>
      <c r="H170" s="268">
        <v>9.1679999999999993</v>
      </c>
      <c r="I170" s="388">
        <v>0</v>
      </c>
      <c r="J170" s="269">
        <f>ROUND(I170*H170,2)</f>
        <v>0</v>
      </c>
      <c r="K170" s="172" t="s">
        <v>123</v>
      </c>
      <c r="L170" s="35"/>
      <c r="M170" s="392" t="s">
        <v>1</v>
      </c>
      <c r="N170" s="270" t="s">
        <v>37</v>
      </c>
      <c r="O170" s="271">
        <v>0.28599999999999998</v>
      </c>
      <c r="P170" s="271">
        <f>O170*H170</f>
        <v>2.6220479999999995</v>
      </c>
      <c r="Q170" s="271">
        <v>0</v>
      </c>
      <c r="R170" s="271">
        <f>Q170*H170</f>
        <v>0</v>
      </c>
      <c r="S170" s="271">
        <v>0</v>
      </c>
      <c r="T170" s="272">
        <f>S170*H170</f>
        <v>0</v>
      </c>
      <c r="U170" s="309"/>
      <c r="V170" s="309"/>
      <c r="W170" s="309"/>
      <c r="X170" s="309"/>
      <c r="Y170" s="309"/>
      <c r="Z170" s="309"/>
      <c r="AA170" s="309"/>
      <c r="AB170" s="309"/>
      <c r="AC170" s="309"/>
      <c r="AD170" s="309"/>
      <c r="AE170" s="309"/>
      <c r="AR170" s="273" t="s">
        <v>124</v>
      </c>
      <c r="AT170" s="273" t="s">
        <v>121</v>
      </c>
      <c r="AU170" s="273" t="s">
        <v>80</v>
      </c>
      <c r="AY170" s="16" t="s">
        <v>120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6" t="s">
        <v>80</v>
      </c>
      <c r="BK170" s="180">
        <f>ROUND(I170*H170,2)</f>
        <v>0</v>
      </c>
      <c r="BL170" s="16" t="s">
        <v>124</v>
      </c>
      <c r="BM170" s="273" t="s">
        <v>760</v>
      </c>
    </row>
    <row r="171" spans="1:65" s="310" customFormat="1" x14ac:dyDescent="0.2">
      <c r="B171" s="311"/>
      <c r="C171" s="312"/>
      <c r="D171" s="282" t="s">
        <v>125</v>
      </c>
      <c r="E171" s="313" t="s">
        <v>1</v>
      </c>
      <c r="F171" s="314" t="s">
        <v>789</v>
      </c>
      <c r="G171" s="312"/>
      <c r="H171" s="315">
        <v>9.1679999999999993</v>
      </c>
      <c r="I171" s="386"/>
      <c r="J171" s="312"/>
      <c r="K171" s="312"/>
      <c r="L171" s="316"/>
      <c r="M171" s="390"/>
      <c r="N171" s="317"/>
      <c r="O171" s="317"/>
      <c r="P171" s="317"/>
      <c r="Q171" s="317"/>
      <c r="R171" s="317"/>
      <c r="S171" s="317"/>
      <c r="T171" s="318"/>
      <c r="AT171" s="319" t="s">
        <v>125</v>
      </c>
      <c r="AU171" s="319" t="s">
        <v>80</v>
      </c>
      <c r="AV171" s="310" t="s">
        <v>82</v>
      </c>
      <c r="AW171" s="310" t="s">
        <v>28</v>
      </c>
      <c r="AX171" s="310" t="s">
        <v>72</v>
      </c>
      <c r="AY171" s="319" t="s">
        <v>120</v>
      </c>
    </row>
    <row r="172" spans="1:65" s="2" customFormat="1" ht="16.5" customHeight="1" x14ac:dyDescent="0.2">
      <c r="A172" s="309"/>
      <c r="B172" s="31"/>
      <c r="C172" s="274" t="s">
        <v>159</v>
      </c>
      <c r="D172" s="274" t="s">
        <v>180</v>
      </c>
      <c r="E172" s="275" t="s">
        <v>382</v>
      </c>
      <c r="F172" s="276" t="s">
        <v>383</v>
      </c>
      <c r="G172" s="277" t="s">
        <v>183</v>
      </c>
      <c r="H172" s="278">
        <v>18.335999999999999</v>
      </c>
      <c r="I172" s="389">
        <v>0</v>
      </c>
      <c r="J172" s="279">
        <f>ROUND(I172*H172,2)</f>
        <v>0</v>
      </c>
      <c r="K172" s="210" t="s">
        <v>123</v>
      </c>
      <c r="L172" s="280"/>
      <c r="M172" s="393" t="s">
        <v>1</v>
      </c>
      <c r="N172" s="281" t="s">
        <v>37</v>
      </c>
      <c r="O172" s="271">
        <v>0</v>
      </c>
      <c r="P172" s="271">
        <f>O172*H172</f>
        <v>0</v>
      </c>
      <c r="Q172" s="271">
        <v>0</v>
      </c>
      <c r="R172" s="271">
        <f>Q172*H172</f>
        <v>0</v>
      </c>
      <c r="S172" s="271">
        <v>0</v>
      </c>
      <c r="T172" s="272">
        <f>S172*H172</f>
        <v>0</v>
      </c>
      <c r="U172" s="309"/>
      <c r="V172" s="309"/>
      <c r="W172" s="309"/>
      <c r="X172" s="309"/>
      <c r="Y172" s="309"/>
      <c r="Z172" s="309"/>
      <c r="AA172" s="309"/>
      <c r="AB172" s="309"/>
      <c r="AC172" s="309"/>
      <c r="AD172" s="309"/>
      <c r="AE172" s="309"/>
      <c r="AR172" s="273" t="s">
        <v>148</v>
      </c>
      <c r="AT172" s="273" t="s">
        <v>180</v>
      </c>
      <c r="AU172" s="273" t="s">
        <v>80</v>
      </c>
      <c r="AY172" s="16" t="s">
        <v>120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6" t="s">
        <v>80</v>
      </c>
      <c r="BK172" s="180">
        <f>ROUND(I172*H172,2)</f>
        <v>0</v>
      </c>
      <c r="BL172" s="16" t="s">
        <v>124</v>
      </c>
      <c r="BM172" s="273" t="s">
        <v>761</v>
      </c>
    </row>
    <row r="173" spans="1:65" s="310" customFormat="1" x14ac:dyDescent="0.2">
      <c r="B173" s="311"/>
      <c r="C173" s="312"/>
      <c r="D173" s="282" t="s">
        <v>125</v>
      </c>
      <c r="E173" s="312"/>
      <c r="F173" s="314" t="s">
        <v>789</v>
      </c>
      <c r="G173" s="312"/>
      <c r="H173" s="315">
        <v>18.335999999999999</v>
      </c>
      <c r="I173" s="386"/>
      <c r="J173" s="312"/>
      <c r="K173" s="312"/>
      <c r="L173" s="316"/>
      <c r="M173" s="390"/>
      <c r="N173" s="317"/>
      <c r="O173" s="317"/>
      <c r="P173" s="317"/>
      <c r="Q173" s="317"/>
      <c r="R173" s="317"/>
      <c r="S173" s="317"/>
      <c r="T173" s="318"/>
      <c r="AT173" s="319" t="s">
        <v>125</v>
      </c>
      <c r="AU173" s="319" t="s">
        <v>80</v>
      </c>
      <c r="AV173" s="310" t="s">
        <v>82</v>
      </c>
      <c r="AW173" s="310" t="s">
        <v>4</v>
      </c>
      <c r="AX173" s="310" t="s">
        <v>80</v>
      </c>
      <c r="AY173" s="319" t="s">
        <v>120</v>
      </c>
    </row>
    <row r="174" spans="1:65" s="11" customFormat="1" ht="25.9" customHeight="1" x14ac:dyDescent="0.2">
      <c r="B174" s="158"/>
      <c r="C174" s="159"/>
      <c r="D174" s="160" t="s">
        <v>71</v>
      </c>
      <c r="E174" s="161" t="s">
        <v>124</v>
      </c>
      <c r="F174" s="161" t="s">
        <v>362</v>
      </c>
      <c r="G174" s="159"/>
      <c r="H174" s="159"/>
      <c r="I174" s="372"/>
      <c r="J174" s="162">
        <f>BK174</f>
        <v>0</v>
      </c>
      <c r="K174" s="159"/>
      <c r="L174" s="163"/>
      <c r="M174" s="377"/>
      <c r="N174" s="164"/>
      <c r="O174" s="164"/>
      <c r="P174" s="165">
        <f>SUM(P175:P176)</f>
        <v>4.0247520000000003</v>
      </c>
      <c r="Q174" s="164"/>
      <c r="R174" s="165">
        <f>SUM(R175:R176)</f>
        <v>0</v>
      </c>
      <c r="S174" s="164"/>
      <c r="T174" s="166">
        <f>SUM(T175:T176)</f>
        <v>0</v>
      </c>
      <c r="AR174" s="167" t="s">
        <v>80</v>
      </c>
      <c r="AT174" s="168" t="s">
        <v>71</v>
      </c>
      <c r="AU174" s="168" t="s">
        <v>72</v>
      </c>
      <c r="AY174" s="167" t="s">
        <v>120</v>
      </c>
      <c r="BK174" s="169">
        <f>SUM(BK175:BK176)</f>
        <v>0</v>
      </c>
    </row>
    <row r="175" spans="1:65" s="2" customFormat="1" ht="16.5" customHeight="1" x14ac:dyDescent="0.2">
      <c r="A175" s="30"/>
      <c r="B175" s="31"/>
      <c r="C175" s="170">
        <v>15</v>
      </c>
      <c r="D175" s="170" t="s">
        <v>121</v>
      </c>
      <c r="E175" s="171" t="s">
        <v>385</v>
      </c>
      <c r="F175" s="172" t="s">
        <v>386</v>
      </c>
      <c r="G175" s="173" t="s">
        <v>187</v>
      </c>
      <c r="H175" s="174">
        <v>3.056</v>
      </c>
      <c r="I175" s="374">
        <v>0</v>
      </c>
      <c r="J175" s="175">
        <f>ROUND(I175*H175,2)</f>
        <v>0</v>
      </c>
      <c r="K175" s="172" t="s">
        <v>123</v>
      </c>
      <c r="L175" s="35"/>
      <c r="M175" s="381" t="s">
        <v>1</v>
      </c>
      <c r="N175" s="176" t="s">
        <v>37</v>
      </c>
      <c r="O175" s="177">
        <v>1.3169999999999999</v>
      </c>
      <c r="P175" s="177">
        <f>O175*H175</f>
        <v>4.0247520000000003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9" t="s">
        <v>124</v>
      </c>
      <c r="AT175" s="179" t="s">
        <v>121</v>
      </c>
      <c r="AU175" s="179" t="s">
        <v>80</v>
      </c>
      <c r="AY175" s="16" t="s">
        <v>120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6" t="s">
        <v>80</v>
      </c>
      <c r="BK175" s="180">
        <f>ROUND(I175*H175,2)</f>
        <v>0</v>
      </c>
      <c r="BL175" s="16" t="s">
        <v>124</v>
      </c>
      <c r="BM175" s="179" t="s">
        <v>387</v>
      </c>
    </row>
    <row r="176" spans="1:65" s="13" customFormat="1" x14ac:dyDescent="0.2">
      <c r="B176" s="190"/>
      <c r="C176" s="191"/>
      <c r="D176" s="183" t="s">
        <v>125</v>
      </c>
      <c r="E176" s="192" t="s">
        <v>1</v>
      </c>
      <c r="F176" s="193" t="s">
        <v>755</v>
      </c>
      <c r="G176" s="191"/>
      <c r="H176" s="194">
        <v>3.056</v>
      </c>
      <c r="I176" s="370"/>
      <c r="J176" s="191"/>
      <c r="K176" s="191"/>
      <c r="L176" s="195"/>
      <c r="M176" s="379"/>
      <c r="N176" s="196"/>
      <c r="O176" s="196"/>
      <c r="P176" s="196"/>
      <c r="Q176" s="196"/>
      <c r="R176" s="196"/>
      <c r="S176" s="196"/>
      <c r="T176" s="197"/>
      <c r="AT176" s="198" t="s">
        <v>125</v>
      </c>
      <c r="AU176" s="198" t="s">
        <v>80</v>
      </c>
      <c r="AV176" s="13" t="s">
        <v>82</v>
      </c>
      <c r="AW176" s="13" t="s">
        <v>28</v>
      </c>
      <c r="AX176" s="13" t="s">
        <v>72</v>
      </c>
      <c r="AY176" s="198" t="s">
        <v>120</v>
      </c>
    </row>
    <row r="177" spans="1:65" s="11" customFormat="1" ht="25.9" customHeight="1" x14ac:dyDescent="0.2">
      <c r="B177" s="158"/>
      <c r="C177" s="159"/>
      <c r="D177" s="160" t="s">
        <v>71</v>
      </c>
      <c r="E177" s="161" t="s">
        <v>148</v>
      </c>
      <c r="F177" s="161" t="s">
        <v>261</v>
      </c>
      <c r="G177" s="159"/>
      <c r="H177" s="159"/>
      <c r="I177" s="372"/>
      <c r="J177" s="162">
        <f>BK177</f>
        <v>0</v>
      </c>
      <c r="K177" s="159"/>
      <c r="L177" s="163"/>
      <c r="M177" s="377"/>
      <c r="N177" s="164"/>
      <c r="O177" s="164"/>
      <c r="P177" s="165">
        <f>SUM(P178:P190)</f>
        <v>69.045000000000002</v>
      </c>
      <c r="Q177" s="164"/>
      <c r="R177" s="165">
        <f>SUM(R178:R190)</f>
        <v>6.4418419999999985</v>
      </c>
      <c r="S177" s="164"/>
      <c r="T177" s="166">
        <f>SUM(T178:T190)</f>
        <v>0</v>
      </c>
      <c r="AR177" s="167" t="s">
        <v>80</v>
      </c>
      <c r="AT177" s="168" t="s">
        <v>71</v>
      </c>
      <c r="AU177" s="168" t="s">
        <v>72</v>
      </c>
      <c r="AY177" s="167" t="s">
        <v>120</v>
      </c>
      <c r="BK177" s="169">
        <f>SUM(BK178:BK190)</f>
        <v>0</v>
      </c>
    </row>
    <row r="178" spans="1:65" s="2" customFormat="1" ht="24.75" customHeight="1" x14ac:dyDescent="0.2">
      <c r="A178" s="309"/>
      <c r="B178" s="31"/>
      <c r="C178" s="264">
        <v>16</v>
      </c>
      <c r="D178" s="264" t="s">
        <v>121</v>
      </c>
      <c r="E178" s="265" t="s">
        <v>388</v>
      </c>
      <c r="F178" s="266" t="s">
        <v>389</v>
      </c>
      <c r="G178" s="267" t="s">
        <v>163</v>
      </c>
      <c r="H178" s="268">
        <v>38.200000000000003</v>
      </c>
      <c r="I178" s="388">
        <v>0</v>
      </c>
      <c r="J178" s="269">
        <f t="shared" ref="J178:J181" si="0">ROUND(I178*H178,2)</f>
        <v>0</v>
      </c>
      <c r="K178" s="172" t="s">
        <v>123</v>
      </c>
      <c r="L178" s="35"/>
      <c r="M178" s="392" t="s">
        <v>1</v>
      </c>
      <c r="N178" s="270" t="s">
        <v>37</v>
      </c>
      <c r="O178" s="271">
        <v>0.25800000000000001</v>
      </c>
      <c r="P178" s="271">
        <f t="shared" ref="P178:P181" si="1">O178*H178</f>
        <v>9.8556000000000008</v>
      </c>
      <c r="Q178" s="271">
        <v>2.6800000000000001E-3</v>
      </c>
      <c r="R178" s="271">
        <f t="shared" ref="R178:R181" si="2">Q178*H178</f>
        <v>0.10237600000000001</v>
      </c>
      <c r="S178" s="271">
        <v>0</v>
      </c>
      <c r="T178" s="272">
        <f t="shared" ref="T178:T181" si="3">S178*H178</f>
        <v>0</v>
      </c>
      <c r="U178" s="309"/>
      <c r="V178" s="309"/>
      <c r="W178" s="309"/>
      <c r="X178" s="309"/>
      <c r="Y178" s="309"/>
      <c r="Z178" s="309"/>
      <c r="AA178" s="309"/>
      <c r="AB178" s="309"/>
      <c r="AC178" s="309"/>
      <c r="AD178" s="309"/>
      <c r="AE178" s="309"/>
      <c r="AR178" s="273" t="s">
        <v>124</v>
      </c>
      <c r="AT178" s="273" t="s">
        <v>121</v>
      </c>
      <c r="AU178" s="273" t="s">
        <v>80</v>
      </c>
      <c r="AY178" s="16" t="s">
        <v>120</v>
      </c>
      <c r="BE178" s="180">
        <f t="shared" ref="BE178:BE181" si="4">IF(N178="základní",J178,0)</f>
        <v>0</v>
      </c>
      <c r="BF178" s="180">
        <f t="shared" ref="BF178:BF181" si="5">IF(N178="snížená",J178,0)</f>
        <v>0</v>
      </c>
      <c r="BG178" s="180">
        <f t="shared" ref="BG178:BG181" si="6">IF(N178="zákl. přenesená",J178,0)</f>
        <v>0</v>
      </c>
      <c r="BH178" s="180">
        <f t="shared" ref="BH178:BH181" si="7">IF(N178="sníž. přenesená",J178,0)</f>
        <v>0</v>
      </c>
      <c r="BI178" s="180">
        <f t="shared" ref="BI178:BI181" si="8">IF(N178="nulová",J178,0)</f>
        <v>0</v>
      </c>
      <c r="BJ178" s="16" t="s">
        <v>80</v>
      </c>
      <c r="BK178" s="180">
        <f t="shared" ref="BK178:BK181" si="9">ROUND(I178*H178,2)</f>
        <v>0</v>
      </c>
      <c r="BL178" s="16" t="s">
        <v>124</v>
      </c>
      <c r="BM178" s="273" t="s">
        <v>762</v>
      </c>
    </row>
    <row r="179" spans="1:65" s="2" customFormat="1" ht="24" customHeight="1" x14ac:dyDescent="0.2">
      <c r="A179" s="309"/>
      <c r="B179" s="31"/>
      <c r="C179" s="264">
        <v>17</v>
      </c>
      <c r="D179" s="264" t="s">
        <v>121</v>
      </c>
      <c r="E179" s="265" t="s">
        <v>763</v>
      </c>
      <c r="F179" s="266" t="s">
        <v>764</v>
      </c>
      <c r="G179" s="267" t="s">
        <v>126</v>
      </c>
      <c r="H179" s="268">
        <v>18</v>
      </c>
      <c r="I179" s="388">
        <v>0</v>
      </c>
      <c r="J179" s="269">
        <f t="shared" si="0"/>
        <v>0</v>
      </c>
      <c r="K179" s="172" t="s">
        <v>123</v>
      </c>
      <c r="L179" s="35"/>
      <c r="M179" s="392" t="s">
        <v>1</v>
      </c>
      <c r="N179" s="270" t="s">
        <v>37</v>
      </c>
      <c r="O179" s="271">
        <v>1.1319999999999999</v>
      </c>
      <c r="P179" s="271">
        <f t="shared" si="1"/>
        <v>20.375999999999998</v>
      </c>
      <c r="Q179" s="271">
        <v>0</v>
      </c>
      <c r="R179" s="271">
        <f t="shared" si="2"/>
        <v>0</v>
      </c>
      <c r="S179" s="271">
        <v>0</v>
      </c>
      <c r="T179" s="272">
        <f t="shared" si="3"/>
        <v>0</v>
      </c>
      <c r="U179" s="309"/>
      <c r="V179" s="309"/>
      <c r="W179" s="309"/>
      <c r="X179" s="309"/>
      <c r="Y179" s="309"/>
      <c r="Z179" s="309"/>
      <c r="AA179" s="309"/>
      <c r="AB179" s="309"/>
      <c r="AC179" s="309"/>
      <c r="AD179" s="309"/>
      <c r="AE179" s="309"/>
      <c r="AR179" s="273" t="s">
        <v>124</v>
      </c>
      <c r="AT179" s="273" t="s">
        <v>121</v>
      </c>
      <c r="AU179" s="273" t="s">
        <v>80</v>
      </c>
      <c r="AY179" s="16" t="s">
        <v>120</v>
      </c>
      <c r="BE179" s="180">
        <f t="shared" si="4"/>
        <v>0</v>
      </c>
      <c r="BF179" s="180">
        <f t="shared" si="5"/>
        <v>0</v>
      </c>
      <c r="BG179" s="180">
        <f t="shared" si="6"/>
        <v>0</v>
      </c>
      <c r="BH179" s="180">
        <f t="shared" si="7"/>
        <v>0</v>
      </c>
      <c r="BI179" s="180">
        <f t="shared" si="8"/>
        <v>0</v>
      </c>
      <c r="BJ179" s="16" t="s">
        <v>80</v>
      </c>
      <c r="BK179" s="180">
        <f t="shared" si="9"/>
        <v>0</v>
      </c>
      <c r="BL179" s="16" t="s">
        <v>124</v>
      </c>
      <c r="BM179" s="273" t="s">
        <v>765</v>
      </c>
    </row>
    <row r="180" spans="1:65" s="2" customFormat="1" ht="16.5" customHeight="1" x14ac:dyDescent="0.2">
      <c r="A180" s="309"/>
      <c r="B180" s="31"/>
      <c r="C180" s="274">
        <v>18</v>
      </c>
      <c r="D180" s="274" t="s">
        <v>180</v>
      </c>
      <c r="E180" s="275" t="s">
        <v>804</v>
      </c>
      <c r="F180" s="323" t="s">
        <v>803</v>
      </c>
      <c r="G180" s="277" t="s">
        <v>126</v>
      </c>
      <c r="H180" s="278">
        <v>3</v>
      </c>
      <c r="I180" s="389">
        <v>0</v>
      </c>
      <c r="J180" s="279">
        <f t="shared" si="0"/>
        <v>0</v>
      </c>
      <c r="K180" s="210" t="s">
        <v>123</v>
      </c>
      <c r="L180" s="280"/>
      <c r="M180" s="393" t="s">
        <v>1</v>
      </c>
      <c r="N180" s="281" t="s">
        <v>37</v>
      </c>
      <c r="O180" s="271">
        <v>0</v>
      </c>
      <c r="P180" s="271">
        <f t="shared" si="1"/>
        <v>0</v>
      </c>
      <c r="Q180" s="271">
        <v>5.0000000000000001E-3</v>
      </c>
      <c r="R180" s="271">
        <f t="shared" si="2"/>
        <v>1.4999999999999999E-2</v>
      </c>
      <c r="S180" s="271">
        <v>0</v>
      </c>
      <c r="T180" s="272">
        <f t="shared" si="3"/>
        <v>0</v>
      </c>
      <c r="U180" s="309"/>
      <c r="V180" s="309"/>
      <c r="W180" s="309"/>
      <c r="X180" s="309"/>
      <c r="Y180" s="309"/>
      <c r="Z180" s="309"/>
      <c r="AA180" s="309"/>
      <c r="AB180" s="309"/>
      <c r="AC180" s="309"/>
      <c r="AD180" s="309"/>
      <c r="AE180" s="309"/>
      <c r="AR180" s="273" t="s">
        <v>148</v>
      </c>
      <c r="AT180" s="273" t="s">
        <v>180</v>
      </c>
      <c r="AU180" s="273" t="s">
        <v>80</v>
      </c>
      <c r="AY180" s="16" t="s">
        <v>120</v>
      </c>
      <c r="BE180" s="180">
        <f t="shared" si="4"/>
        <v>0</v>
      </c>
      <c r="BF180" s="180">
        <f t="shared" si="5"/>
        <v>0</v>
      </c>
      <c r="BG180" s="180">
        <f t="shared" si="6"/>
        <v>0</v>
      </c>
      <c r="BH180" s="180">
        <f t="shared" si="7"/>
        <v>0</v>
      </c>
      <c r="BI180" s="180">
        <f t="shared" si="8"/>
        <v>0</v>
      </c>
      <c r="BJ180" s="16" t="s">
        <v>80</v>
      </c>
      <c r="BK180" s="180">
        <f t="shared" si="9"/>
        <v>0</v>
      </c>
      <c r="BL180" s="16" t="s">
        <v>124</v>
      </c>
      <c r="BM180" s="273" t="s">
        <v>766</v>
      </c>
    </row>
    <row r="181" spans="1:65" s="2" customFormat="1" ht="26.25" customHeight="1" x14ac:dyDescent="0.2">
      <c r="A181" s="309"/>
      <c r="B181" s="31"/>
      <c r="C181" s="274">
        <v>19</v>
      </c>
      <c r="D181" s="274" t="s">
        <v>180</v>
      </c>
      <c r="E181" s="275" t="s">
        <v>800</v>
      </c>
      <c r="F181" s="323" t="s">
        <v>797</v>
      </c>
      <c r="G181" s="277" t="s">
        <v>126</v>
      </c>
      <c r="H181" s="278">
        <v>15</v>
      </c>
      <c r="I181" s="389">
        <v>0</v>
      </c>
      <c r="J181" s="279">
        <f t="shared" si="0"/>
        <v>0</v>
      </c>
      <c r="K181" s="210" t="s">
        <v>123</v>
      </c>
      <c r="L181" s="280"/>
      <c r="M181" s="393" t="s">
        <v>1</v>
      </c>
      <c r="N181" s="281" t="s">
        <v>37</v>
      </c>
      <c r="O181" s="271">
        <v>0</v>
      </c>
      <c r="P181" s="271">
        <f t="shared" si="1"/>
        <v>0</v>
      </c>
      <c r="Q181" s="271">
        <v>5.0000000000000001E-3</v>
      </c>
      <c r="R181" s="271">
        <f t="shared" si="2"/>
        <v>7.4999999999999997E-2</v>
      </c>
      <c r="S181" s="271">
        <v>0</v>
      </c>
      <c r="T181" s="272">
        <f t="shared" si="3"/>
        <v>0</v>
      </c>
      <c r="U181" s="309"/>
      <c r="V181" s="309"/>
      <c r="W181" s="309"/>
      <c r="X181" s="309"/>
      <c r="Y181" s="309"/>
      <c r="Z181" s="309"/>
      <c r="AA181" s="309"/>
      <c r="AB181" s="309"/>
      <c r="AC181" s="309"/>
      <c r="AD181" s="309"/>
      <c r="AE181" s="309"/>
      <c r="AR181" s="273" t="s">
        <v>148</v>
      </c>
      <c r="AT181" s="273" t="s">
        <v>180</v>
      </c>
      <c r="AU181" s="273" t="s">
        <v>80</v>
      </c>
      <c r="AY181" s="16" t="s">
        <v>120</v>
      </c>
      <c r="BE181" s="180">
        <f t="shared" si="4"/>
        <v>0</v>
      </c>
      <c r="BF181" s="180">
        <f t="shared" si="5"/>
        <v>0</v>
      </c>
      <c r="BG181" s="180">
        <f t="shared" si="6"/>
        <v>0</v>
      </c>
      <c r="BH181" s="180">
        <f t="shared" si="7"/>
        <v>0</v>
      </c>
      <c r="BI181" s="180">
        <f t="shared" si="8"/>
        <v>0</v>
      </c>
      <c r="BJ181" s="16" t="s">
        <v>80</v>
      </c>
      <c r="BK181" s="180">
        <f t="shared" si="9"/>
        <v>0</v>
      </c>
      <c r="BL181" s="16" t="s">
        <v>124</v>
      </c>
      <c r="BM181" s="273" t="s">
        <v>766</v>
      </c>
    </row>
    <row r="182" spans="1:65" s="2" customFormat="1" ht="24.75" customHeight="1" x14ac:dyDescent="0.2">
      <c r="A182" s="309"/>
      <c r="B182" s="31"/>
      <c r="C182" s="274">
        <v>20</v>
      </c>
      <c r="D182" s="274" t="s">
        <v>180</v>
      </c>
      <c r="E182" s="275" t="s">
        <v>799</v>
      </c>
      <c r="F182" s="323" t="s">
        <v>798</v>
      </c>
      <c r="G182" s="277" t="s">
        <v>126</v>
      </c>
      <c r="H182" s="278">
        <v>15</v>
      </c>
      <c r="I182" s="389">
        <v>0</v>
      </c>
      <c r="J182" s="279">
        <f t="shared" ref="J182" si="10">ROUND(I182*H182,2)</f>
        <v>0</v>
      </c>
      <c r="K182" s="210" t="s">
        <v>123</v>
      </c>
      <c r="L182" s="280"/>
      <c r="M182" s="393" t="s">
        <v>1</v>
      </c>
      <c r="N182" s="281" t="s">
        <v>37</v>
      </c>
      <c r="O182" s="271">
        <v>0</v>
      </c>
      <c r="P182" s="271">
        <f t="shared" ref="P182" si="11">O182*H182</f>
        <v>0</v>
      </c>
      <c r="Q182" s="271">
        <v>5.0000000000000001E-3</v>
      </c>
      <c r="R182" s="271">
        <f t="shared" ref="R182" si="12">Q182*H182</f>
        <v>7.4999999999999997E-2</v>
      </c>
      <c r="S182" s="271">
        <v>0</v>
      </c>
      <c r="T182" s="272">
        <f t="shared" ref="T182" si="13">S182*H182</f>
        <v>0</v>
      </c>
      <c r="U182" s="309"/>
      <c r="V182" s="309"/>
      <c r="W182" s="309"/>
      <c r="X182" s="309"/>
      <c r="Y182" s="309"/>
      <c r="Z182" s="309"/>
      <c r="AA182" s="309"/>
      <c r="AB182" s="309"/>
      <c r="AC182" s="309"/>
      <c r="AD182" s="309"/>
      <c r="AE182" s="309"/>
      <c r="AR182" s="273" t="s">
        <v>148</v>
      </c>
      <c r="AT182" s="273" t="s">
        <v>180</v>
      </c>
      <c r="AU182" s="273" t="s">
        <v>80</v>
      </c>
      <c r="AY182" s="16" t="s">
        <v>120</v>
      </c>
      <c r="BE182" s="180">
        <f t="shared" ref="BE182" si="14">IF(N182="základní",J182,0)</f>
        <v>0</v>
      </c>
      <c r="BF182" s="180">
        <f t="shared" ref="BF182" si="15">IF(N182="snížená",J182,0)</f>
        <v>0</v>
      </c>
      <c r="BG182" s="180">
        <f t="shared" ref="BG182" si="16">IF(N182="zákl. přenesená",J182,0)</f>
        <v>0</v>
      </c>
      <c r="BH182" s="180">
        <f t="shared" ref="BH182" si="17">IF(N182="sníž. přenesená",J182,0)</f>
        <v>0</v>
      </c>
      <c r="BI182" s="180">
        <f t="shared" ref="BI182" si="18">IF(N182="nulová",J182,0)</f>
        <v>0</v>
      </c>
      <c r="BJ182" s="16" t="s">
        <v>80</v>
      </c>
      <c r="BK182" s="180">
        <f t="shared" ref="BK182" si="19">ROUND(I182*H182,2)</f>
        <v>0</v>
      </c>
      <c r="BL182" s="16" t="s">
        <v>124</v>
      </c>
      <c r="BM182" s="273" t="s">
        <v>766</v>
      </c>
    </row>
    <row r="183" spans="1:65" s="2" customFormat="1" ht="16.5" customHeight="1" x14ac:dyDescent="0.2">
      <c r="A183" s="309"/>
      <c r="B183" s="31"/>
      <c r="C183" s="264">
        <v>21</v>
      </c>
      <c r="D183" s="264" t="s">
        <v>121</v>
      </c>
      <c r="E183" s="265" t="s">
        <v>390</v>
      </c>
      <c r="F183" s="266" t="s">
        <v>391</v>
      </c>
      <c r="G183" s="267" t="s">
        <v>126</v>
      </c>
      <c r="H183" s="268">
        <v>9</v>
      </c>
      <c r="I183" s="388">
        <v>0</v>
      </c>
      <c r="J183" s="269">
        <f t="shared" ref="J183:J190" si="20">ROUND(I183*H183,2)</f>
        <v>0</v>
      </c>
      <c r="K183" s="172" t="s">
        <v>123</v>
      </c>
      <c r="L183" s="35"/>
      <c r="M183" s="392" t="s">
        <v>1</v>
      </c>
      <c r="N183" s="270" t="s">
        <v>37</v>
      </c>
      <c r="O183" s="271">
        <v>4.1980000000000004</v>
      </c>
      <c r="P183" s="271">
        <f t="shared" ref="P183:P190" si="21">O183*H183</f>
        <v>37.782000000000004</v>
      </c>
      <c r="Q183" s="271">
        <v>0.34089999999999998</v>
      </c>
      <c r="R183" s="271">
        <f t="shared" ref="R183:R190" si="22">Q183*H183</f>
        <v>3.0680999999999998</v>
      </c>
      <c r="S183" s="271">
        <v>0</v>
      </c>
      <c r="T183" s="272">
        <f t="shared" ref="T183:T190" si="23">S183*H183</f>
        <v>0</v>
      </c>
      <c r="U183" s="309"/>
      <c r="V183" s="309"/>
      <c r="W183" s="309"/>
      <c r="X183" s="309"/>
      <c r="Y183" s="309"/>
      <c r="Z183" s="309"/>
      <c r="AA183" s="309"/>
      <c r="AB183" s="309"/>
      <c r="AC183" s="309"/>
      <c r="AD183" s="309"/>
      <c r="AE183" s="309"/>
      <c r="AR183" s="273" t="s">
        <v>124</v>
      </c>
      <c r="AT183" s="273" t="s">
        <v>121</v>
      </c>
      <c r="AU183" s="273" t="s">
        <v>80</v>
      </c>
      <c r="AY183" s="16" t="s">
        <v>120</v>
      </c>
      <c r="BE183" s="180">
        <f t="shared" ref="BE183:BE190" si="24">IF(N183="základní",J183,0)</f>
        <v>0</v>
      </c>
      <c r="BF183" s="180">
        <f t="shared" ref="BF183:BF190" si="25">IF(N183="snížená",J183,0)</f>
        <v>0</v>
      </c>
      <c r="BG183" s="180">
        <f t="shared" ref="BG183:BG190" si="26">IF(N183="zákl. přenesená",J183,0)</f>
        <v>0</v>
      </c>
      <c r="BH183" s="180">
        <f t="shared" ref="BH183:BH190" si="27">IF(N183="sníž. přenesená",J183,0)</f>
        <v>0</v>
      </c>
      <c r="BI183" s="180">
        <f t="shared" ref="BI183:BI190" si="28">IF(N183="nulová",J183,0)</f>
        <v>0</v>
      </c>
      <c r="BJ183" s="16" t="s">
        <v>80</v>
      </c>
      <c r="BK183" s="180">
        <f t="shared" ref="BK183:BK190" si="29">ROUND(I183*H183,2)</f>
        <v>0</v>
      </c>
      <c r="BL183" s="16" t="s">
        <v>124</v>
      </c>
      <c r="BM183" s="273" t="s">
        <v>767</v>
      </c>
    </row>
    <row r="184" spans="1:65" s="2" customFormat="1" ht="23.25" customHeight="1" x14ac:dyDescent="0.2">
      <c r="A184" s="309"/>
      <c r="B184" s="31"/>
      <c r="C184" s="274">
        <v>22</v>
      </c>
      <c r="D184" s="274" t="s">
        <v>180</v>
      </c>
      <c r="E184" s="275" t="s">
        <v>768</v>
      </c>
      <c r="F184" s="323" t="s">
        <v>769</v>
      </c>
      <c r="G184" s="277" t="s">
        <v>126</v>
      </c>
      <c r="H184" s="278">
        <v>9</v>
      </c>
      <c r="I184" s="389">
        <v>0</v>
      </c>
      <c r="J184" s="279">
        <f t="shared" si="20"/>
        <v>0</v>
      </c>
      <c r="K184" s="210" t="s">
        <v>123</v>
      </c>
      <c r="L184" s="280"/>
      <c r="M184" s="393" t="s">
        <v>1</v>
      </c>
      <c r="N184" s="281" t="s">
        <v>37</v>
      </c>
      <c r="O184" s="271">
        <v>0</v>
      </c>
      <c r="P184" s="271">
        <f t="shared" si="21"/>
        <v>0</v>
      </c>
      <c r="Q184" s="271">
        <v>7.1999999999999995E-2</v>
      </c>
      <c r="R184" s="271">
        <f t="shared" si="22"/>
        <v>0.64799999999999991</v>
      </c>
      <c r="S184" s="271">
        <v>0</v>
      </c>
      <c r="T184" s="272">
        <f t="shared" si="23"/>
        <v>0</v>
      </c>
      <c r="U184" s="309"/>
      <c r="V184" s="309"/>
      <c r="W184" s="309"/>
      <c r="X184" s="309"/>
      <c r="Y184" s="309"/>
      <c r="Z184" s="309"/>
      <c r="AA184" s="309"/>
      <c r="AB184" s="309"/>
      <c r="AC184" s="309"/>
      <c r="AD184" s="309"/>
      <c r="AE184" s="309"/>
      <c r="AR184" s="273" t="s">
        <v>148</v>
      </c>
      <c r="AT184" s="273" t="s">
        <v>180</v>
      </c>
      <c r="AU184" s="273" t="s">
        <v>80</v>
      </c>
      <c r="AY184" s="16" t="s">
        <v>120</v>
      </c>
      <c r="BE184" s="180">
        <f t="shared" si="24"/>
        <v>0</v>
      </c>
      <c r="BF184" s="180">
        <f t="shared" si="25"/>
        <v>0</v>
      </c>
      <c r="BG184" s="180">
        <f t="shared" si="26"/>
        <v>0</v>
      </c>
      <c r="BH184" s="180">
        <f t="shared" si="27"/>
        <v>0</v>
      </c>
      <c r="BI184" s="180">
        <f t="shared" si="28"/>
        <v>0</v>
      </c>
      <c r="BJ184" s="16" t="s">
        <v>80</v>
      </c>
      <c r="BK184" s="180">
        <f t="shared" si="29"/>
        <v>0</v>
      </c>
      <c r="BL184" s="16" t="s">
        <v>124</v>
      </c>
      <c r="BM184" s="273" t="s">
        <v>770</v>
      </c>
    </row>
    <row r="185" spans="1:65" s="2" customFormat="1" ht="23.25" customHeight="1" x14ac:dyDescent="0.2">
      <c r="A185" s="309"/>
      <c r="B185" s="31"/>
      <c r="C185" s="274">
        <v>23</v>
      </c>
      <c r="D185" s="274" t="s">
        <v>180</v>
      </c>
      <c r="E185" s="275" t="s">
        <v>771</v>
      </c>
      <c r="F185" s="323" t="s">
        <v>772</v>
      </c>
      <c r="G185" s="277" t="s">
        <v>126</v>
      </c>
      <c r="H185" s="278">
        <v>9</v>
      </c>
      <c r="I185" s="389">
        <v>0</v>
      </c>
      <c r="J185" s="279">
        <f t="shared" si="20"/>
        <v>0</v>
      </c>
      <c r="K185" s="210" t="s">
        <v>123</v>
      </c>
      <c r="L185" s="280"/>
      <c r="M185" s="393" t="s">
        <v>1</v>
      </c>
      <c r="N185" s="281" t="s">
        <v>37</v>
      </c>
      <c r="O185" s="271">
        <v>0</v>
      </c>
      <c r="P185" s="271">
        <f t="shared" si="21"/>
        <v>0</v>
      </c>
      <c r="Q185" s="271">
        <v>0.111</v>
      </c>
      <c r="R185" s="271">
        <f t="shared" si="22"/>
        <v>0.999</v>
      </c>
      <c r="S185" s="271">
        <v>0</v>
      </c>
      <c r="T185" s="272">
        <f t="shared" si="23"/>
        <v>0</v>
      </c>
      <c r="U185" s="309"/>
      <c r="V185" s="309"/>
      <c r="W185" s="309"/>
      <c r="X185" s="309"/>
      <c r="Y185" s="309"/>
      <c r="Z185" s="309"/>
      <c r="AA185" s="309"/>
      <c r="AB185" s="309"/>
      <c r="AC185" s="309"/>
      <c r="AD185" s="309"/>
      <c r="AE185" s="309"/>
      <c r="AR185" s="273" t="s">
        <v>148</v>
      </c>
      <c r="AT185" s="273" t="s">
        <v>180</v>
      </c>
      <c r="AU185" s="273" t="s">
        <v>80</v>
      </c>
      <c r="AY185" s="16" t="s">
        <v>120</v>
      </c>
      <c r="BE185" s="180">
        <f t="shared" si="24"/>
        <v>0</v>
      </c>
      <c r="BF185" s="180">
        <f t="shared" si="25"/>
        <v>0</v>
      </c>
      <c r="BG185" s="180">
        <f t="shared" si="26"/>
        <v>0</v>
      </c>
      <c r="BH185" s="180">
        <f t="shared" si="27"/>
        <v>0</v>
      </c>
      <c r="BI185" s="180">
        <f t="shared" si="28"/>
        <v>0</v>
      </c>
      <c r="BJ185" s="16" t="s">
        <v>80</v>
      </c>
      <c r="BK185" s="180">
        <f t="shared" si="29"/>
        <v>0</v>
      </c>
      <c r="BL185" s="16" t="s">
        <v>124</v>
      </c>
      <c r="BM185" s="273" t="s">
        <v>773</v>
      </c>
    </row>
    <row r="186" spans="1:65" s="2" customFormat="1" ht="23.25" customHeight="1" x14ac:dyDescent="0.2">
      <c r="A186" s="309"/>
      <c r="B186" s="31"/>
      <c r="C186" s="274">
        <v>24</v>
      </c>
      <c r="D186" s="274" t="s">
        <v>180</v>
      </c>
      <c r="E186" s="275" t="s">
        <v>774</v>
      </c>
      <c r="F186" s="323" t="s">
        <v>792</v>
      </c>
      <c r="G186" s="277" t="s">
        <v>126</v>
      </c>
      <c r="H186" s="278">
        <v>9</v>
      </c>
      <c r="I186" s="389">
        <v>0</v>
      </c>
      <c r="J186" s="279">
        <f t="shared" si="20"/>
        <v>0</v>
      </c>
      <c r="K186" s="210" t="s">
        <v>123</v>
      </c>
      <c r="L186" s="280"/>
      <c r="M186" s="393" t="s">
        <v>1</v>
      </c>
      <c r="N186" s="281" t="s">
        <v>37</v>
      </c>
      <c r="O186" s="271">
        <v>0</v>
      </c>
      <c r="P186" s="271">
        <f t="shared" si="21"/>
        <v>0</v>
      </c>
      <c r="Q186" s="271">
        <v>0.08</v>
      </c>
      <c r="R186" s="271">
        <f t="shared" si="22"/>
        <v>0.72</v>
      </c>
      <c r="S186" s="271">
        <v>0</v>
      </c>
      <c r="T186" s="272">
        <f t="shared" si="23"/>
        <v>0</v>
      </c>
      <c r="U186" s="309"/>
      <c r="V186" s="309"/>
      <c r="W186" s="309"/>
      <c r="X186" s="309"/>
      <c r="Y186" s="309"/>
      <c r="Z186" s="309"/>
      <c r="AA186" s="309"/>
      <c r="AB186" s="309"/>
      <c r="AC186" s="309"/>
      <c r="AD186" s="309"/>
      <c r="AE186" s="309"/>
      <c r="AR186" s="273" t="s">
        <v>148</v>
      </c>
      <c r="AT186" s="273" t="s">
        <v>180</v>
      </c>
      <c r="AU186" s="273" t="s">
        <v>80</v>
      </c>
      <c r="AY186" s="16" t="s">
        <v>120</v>
      </c>
      <c r="BE186" s="180">
        <f t="shared" si="24"/>
        <v>0</v>
      </c>
      <c r="BF186" s="180">
        <f t="shared" si="25"/>
        <v>0</v>
      </c>
      <c r="BG186" s="180">
        <f t="shared" si="26"/>
        <v>0</v>
      </c>
      <c r="BH186" s="180">
        <f t="shared" si="27"/>
        <v>0</v>
      </c>
      <c r="BI186" s="180">
        <f t="shared" si="28"/>
        <v>0</v>
      </c>
      <c r="BJ186" s="16" t="s">
        <v>80</v>
      </c>
      <c r="BK186" s="180">
        <f t="shared" si="29"/>
        <v>0</v>
      </c>
      <c r="BL186" s="16" t="s">
        <v>124</v>
      </c>
      <c r="BM186" s="273" t="s">
        <v>775</v>
      </c>
    </row>
    <row r="187" spans="1:65" s="2" customFormat="1" ht="23.25" customHeight="1" x14ac:dyDescent="0.2">
      <c r="A187" s="309"/>
      <c r="B187" s="31"/>
      <c r="C187" s="274">
        <v>25</v>
      </c>
      <c r="D187" s="274" t="s">
        <v>180</v>
      </c>
      <c r="E187" s="275" t="s">
        <v>392</v>
      </c>
      <c r="F187" s="323" t="s">
        <v>393</v>
      </c>
      <c r="G187" s="277" t="s">
        <v>126</v>
      </c>
      <c r="H187" s="278">
        <v>9</v>
      </c>
      <c r="I187" s="389">
        <v>0</v>
      </c>
      <c r="J187" s="279">
        <f t="shared" si="20"/>
        <v>0</v>
      </c>
      <c r="K187" s="210" t="s">
        <v>123</v>
      </c>
      <c r="L187" s="280"/>
      <c r="M187" s="393" t="s">
        <v>1</v>
      </c>
      <c r="N187" s="281" t="s">
        <v>37</v>
      </c>
      <c r="O187" s="271">
        <v>0</v>
      </c>
      <c r="P187" s="271">
        <f t="shared" si="21"/>
        <v>0</v>
      </c>
      <c r="Q187" s="271">
        <v>2.7E-2</v>
      </c>
      <c r="R187" s="271">
        <f t="shared" si="22"/>
        <v>0.24299999999999999</v>
      </c>
      <c r="S187" s="271">
        <v>0</v>
      </c>
      <c r="T187" s="272">
        <f t="shared" si="23"/>
        <v>0</v>
      </c>
      <c r="U187" s="309"/>
      <c r="V187" s="309"/>
      <c r="W187" s="309"/>
      <c r="X187" s="309"/>
      <c r="Y187" s="309"/>
      <c r="Z187" s="309"/>
      <c r="AA187" s="309"/>
      <c r="AB187" s="309"/>
      <c r="AC187" s="309"/>
      <c r="AD187" s="309"/>
      <c r="AE187" s="309"/>
      <c r="AR187" s="273" t="s">
        <v>148</v>
      </c>
      <c r="AT187" s="273" t="s">
        <v>180</v>
      </c>
      <c r="AU187" s="273" t="s">
        <v>80</v>
      </c>
      <c r="AY187" s="16" t="s">
        <v>120</v>
      </c>
      <c r="BE187" s="180">
        <f t="shared" si="24"/>
        <v>0</v>
      </c>
      <c r="BF187" s="180">
        <f t="shared" si="25"/>
        <v>0</v>
      </c>
      <c r="BG187" s="180">
        <f t="shared" si="26"/>
        <v>0</v>
      </c>
      <c r="BH187" s="180">
        <f t="shared" si="27"/>
        <v>0</v>
      </c>
      <c r="BI187" s="180">
        <f t="shared" si="28"/>
        <v>0</v>
      </c>
      <c r="BJ187" s="16" t="s">
        <v>80</v>
      </c>
      <c r="BK187" s="180">
        <f t="shared" si="29"/>
        <v>0</v>
      </c>
      <c r="BL187" s="16" t="s">
        <v>124</v>
      </c>
      <c r="BM187" s="273" t="s">
        <v>776</v>
      </c>
    </row>
    <row r="188" spans="1:65" s="2" customFormat="1" ht="23.25" customHeight="1" x14ac:dyDescent="0.2">
      <c r="A188" s="309"/>
      <c r="B188" s="31"/>
      <c r="C188" s="274">
        <v>26</v>
      </c>
      <c r="D188" s="274" t="s">
        <v>180</v>
      </c>
      <c r="E188" s="275" t="s">
        <v>777</v>
      </c>
      <c r="F188" s="323" t="s">
        <v>778</v>
      </c>
      <c r="G188" s="277" t="s">
        <v>126</v>
      </c>
      <c r="H188" s="278">
        <v>9</v>
      </c>
      <c r="I188" s="389">
        <v>0</v>
      </c>
      <c r="J188" s="279">
        <f t="shared" si="20"/>
        <v>0</v>
      </c>
      <c r="K188" s="210" t="s">
        <v>123</v>
      </c>
      <c r="L188" s="280"/>
      <c r="M188" s="393" t="s">
        <v>1</v>
      </c>
      <c r="N188" s="281" t="s">
        <v>37</v>
      </c>
      <c r="O188" s="271">
        <v>0</v>
      </c>
      <c r="P188" s="271">
        <f t="shared" si="21"/>
        <v>0</v>
      </c>
      <c r="Q188" s="271">
        <v>4.0000000000000001E-3</v>
      </c>
      <c r="R188" s="271">
        <f t="shared" si="22"/>
        <v>3.6000000000000004E-2</v>
      </c>
      <c r="S188" s="271">
        <v>0</v>
      </c>
      <c r="T188" s="272">
        <f t="shared" si="23"/>
        <v>0</v>
      </c>
      <c r="U188" s="309"/>
      <c r="V188" s="309"/>
      <c r="W188" s="309"/>
      <c r="X188" s="309"/>
      <c r="Y188" s="309"/>
      <c r="Z188" s="309"/>
      <c r="AA188" s="309"/>
      <c r="AB188" s="309"/>
      <c r="AC188" s="309"/>
      <c r="AD188" s="309"/>
      <c r="AE188" s="309"/>
      <c r="AR188" s="273" t="s">
        <v>148</v>
      </c>
      <c r="AT188" s="273" t="s">
        <v>180</v>
      </c>
      <c r="AU188" s="273" t="s">
        <v>80</v>
      </c>
      <c r="AY188" s="16" t="s">
        <v>120</v>
      </c>
      <c r="BE188" s="180">
        <f t="shared" si="24"/>
        <v>0</v>
      </c>
      <c r="BF188" s="180">
        <f t="shared" si="25"/>
        <v>0</v>
      </c>
      <c r="BG188" s="180">
        <f t="shared" si="26"/>
        <v>0</v>
      </c>
      <c r="BH188" s="180">
        <f t="shared" si="27"/>
        <v>0</v>
      </c>
      <c r="BI188" s="180">
        <f t="shared" si="28"/>
        <v>0</v>
      </c>
      <c r="BJ188" s="16" t="s">
        <v>80</v>
      </c>
      <c r="BK188" s="180">
        <f t="shared" si="29"/>
        <v>0</v>
      </c>
      <c r="BL188" s="16" t="s">
        <v>124</v>
      </c>
      <c r="BM188" s="273" t="s">
        <v>779</v>
      </c>
    </row>
    <row r="189" spans="1:65" s="2" customFormat="1" ht="16.5" customHeight="1" x14ac:dyDescent="0.2">
      <c r="A189" s="309"/>
      <c r="B189" s="31"/>
      <c r="C189" s="274">
        <v>27</v>
      </c>
      <c r="D189" s="274" t="s">
        <v>180</v>
      </c>
      <c r="E189" s="275" t="s">
        <v>780</v>
      </c>
      <c r="F189" s="276" t="s">
        <v>781</v>
      </c>
      <c r="G189" s="277" t="s">
        <v>126</v>
      </c>
      <c r="H189" s="278">
        <v>9</v>
      </c>
      <c r="I189" s="389">
        <v>0</v>
      </c>
      <c r="J189" s="279">
        <f t="shared" si="20"/>
        <v>0</v>
      </c>
      <c r="K189" s="210" t="s">
        <v>123</v>
      </c>
      <c r="L189" s="280"/>
      <c r="M189" s="393" t="s">
        <v>1</v>
      </c>
      <c r="N189" s="281" t="s">
        <v>37</v>
      </c>
      <c r="O189" s="271">
        <v>0</v>
      </c>
      <c r="P189" s="271">
        <f t="shared" si="21"/>
        <v>0</v>
      </c>
      <c r="Q189" s="271">
        <v>5.0599999999999999E-2</v>
      </c>
      <c r="R189" s="271">
        <f t="shared" si="22"/>
        <v>0.45539999999999997</v>
      </c>
      <c r="S189" s="271">
        <v>0</v>
      </c>
      <c r="T189" s="272">
        <f t="shared" si="23"/>
        <v>0</v>
      </c>
      <c r="U189" s="309"/>
      <c r="V189" s="309"/>
      <c r="W189" s="309"/>
      <c r="X189" s="309"/>
      <c r="Y189" s="309"/>
      <c r="Z189" s="309"/>
      <c r="AA189" s="309"/>
      <c r="AB189" s="309"/>
      <c r="AC189" s="309"/>
      <c r="AD189" s="309"/>
      <c r="AE189" s="309"/>
      <c r="AR189" s="273" t="s">
        <v>148</v>
      </c>
      <c r="AT189" s="273" t="s">
        <v>180</v>
      </c>
      <c r="AU189" s="273" t="s">
        <v>80</v>
      </c>
      <c r="AY189" s="16" t="s">
        <v>120</v>
      </c>
      <c r="BE189" s="180">
        <f t="shared" si="24"/>
        <v>0</v>
      </c>
      <c r="BF189" s="180">
        <f t="shared" si="25"/>
        <v>0</v>
      </c>
      <c r="BG189" s="180">
        <f t="shared" si="26"/>
        <v>0</v>
      </c>
      <c r="BH189" s="180">
        <f t="shared" si="27"/>
        <v>0</v>
      </c>
      <c r="BI189" s="180">
        <f t="shared" si="28"/>
        <v>0</v>
      </c>
      <c r="BJ189" s="16" t="s">
        <v>80</v>
      </c>
      <c r="BK189" s="180">
        <f t="shared" si="29"/>
        <v>0</v>
      </c>
      <c r="BL189" s="16" t="s">
        <v>124</v>
      </c>
      <c r="BM189" s="273" t="s">
        <v>782</v>
      </c>
    </row>
    <row r="190" spans="1:65" s="2" customFormat="1" ht="16.5" customHeight="1" x14ac:dyDescent="0.2">
      <c r="A190" s="309"/>
      <c r="B190" s="31"/>
      <c r="C190" s="264">
        <v>28</v>
      </c>
      <c r="D190" s="264" t="s">
        <v>121</v>
      </c>
      <c r="E190" s="265" t="s">
        <v>783</v>
      </c>
      <c r="F190" s="266" t="s">
        <v>784</v>
      </c>
      <c r="G190" s="267" t="s">
        <v>163</v>
      </c>
      <c r="H190" s="268">
        <v>38.200000000000003</v>
      </c>
      <c r="I190" s="388">
        <v>0</v>
      </c>
      <c r="J190" s="269">
        <f t="shared" si="20"/>
        <v>0</v>
      </c>
      <c r="K190" s="172" t="s">
        <v>123</v>
      </c>
      <c r="L190" s="35"/>
      <c r="M190" s="392" t="s">
        <v>1</v>
      </c>
      <c r="N190" s="270" t="s">
        <v>37</v>
      </c>
      <c r="O190" s="271">
        <v>2.7E-2</v>
      </c>
      <c r="P190" s="271">
        <f t="shared" si="21"/>
        <v>1.0314000000000001</v>
      </c>
      <c r="Q190" s="271">
        <v>1.2999999999999999E-4</v>
      </c>
      <c r="R190" s="271">
        <f t="shared" si="22"/>
        <v>4.9659999999999999E-3</v>
      </c>
      <c r="S190" s="271">
        <v>0</v>
      </c>
      <c r="T190" s="272">
        <f t="shared" si="23"/>
        <v>0</v>
      </c>
      <c r="U190" s="309"/>
      <c r="V190" s="309"/>
      <c r="W190" s="309"/>
      <c r="X190" s="309"/>
      <c r="Y190" s="309"/>
      <c r="Z190" s="309"/>
      <c r="AA190" s="309"/>
      <c r="AB190" s="309"/>
      <c r="AC190" s="309"/>
      <c r="AD190" s="309"/>
      <c r="AE190" s="309"/>
      <c r="AR190" s="273" t="s">
        <v>124</v>
      </c>
      <c r="AT190" s="273" t="s">
        <v>121</v>
      </c>
      <c r="AU190" s="273" t="s">
        <v>80</v>
      </c>
      <c r="AY190" s="16" t="s">
        <v>120</v>
      </c>
      <c r="BE190" s="180">
        <f t="shared" si="24"/>
        <v>0</v>
      </c>
      <c r="BF190" s="180">
        <f t="shared" si="25"/>
        <v>0</v>
      </c>
      <c r="BG190" s="180">
        <f t="shared" si="26"/>
        <v>0</v>
      </c>
      <c r="BH190" s="180">
        <f t="shared" si="27"/>
        <v>0</v>
      </c>
      <c r="BI190" s="180">
        <f t="shared" si="28"/>
        <v>0</v>
      </c>
      <c r="BJ190" s="16" t="s">
        <v>80</v>
      </c>
      <c r="BK190" s="180">
        <f t="shared" si="29"/>
        <v>0</v>
      </c>
      <c r="BL190" s="16" t="s">
        <v>124</v>
      </c>
      <c r="BM190" s="273" t="s">
        <v>785</v>
      </c>
    </row>
    <row r="191" spans="1:65" s="11" customFormat="1" ht="25.9" customHeight="1" x14ac:dyDescent="0.2">
      <c r="B191" s="158"/>
      <c r="C191" s="159"/>
      <c r="D191" s="160" t="s">
        <v>71</v>
      </c>
      <c r="E191" s="161" t="s">
        <v>152</v>
      </c>
      <c r="F191" s="161" t="s">
        <v>185</v>
      </c>
      <c r="G191" s="159"/>
      <c r="H191" s="159"/>
      <c r="I191" s="372"/>
      <c r="J191" s="162">
        <f>BK191</f>
        <v>0</v>
      </c>
      <c r="K191" s="159"/>
      <c r="L191" s="163"/>
      <c r="M191" s="377"/>
      <c r="N191" s="164"/>
      <c r="O191" s="164"/>
      <c r="P191" s="165">
        <f>SUM(P192:P193)</f>
        <v>17.527000000000001</v>
      </c>
      <c r="Q191" s="164"/>
      <c r="R191" s="165">
        <f>SUM(R192:R193)</f>
        <v>0</v>
      </c>
      <c r="S191" s="164"/>
      <c r="T191" s="166">
        <f>SUM(T192:T193)</f>
        <v>0</v>
      </c>
      <c r="AR191" s="167" t="s">
        <v>80</v>
      </c>
      <c r="AT191" s="168" t="s">
        <v>71</v>
      </c>
      <c r="AU191" s="168" t="s">
        <v>72</v>
      </c>
      <c r="AY191" s="167" t="s">
        <v>120</v>
      </c>
      <c r="BK191" s="169">
        <f>SUM(BK192:BK193)</f>
        <v>0</v>
      </c>
    </row>
    <row r="192" spans="1:65" s="2" customFormat="1" ht="21" customHeight="1" x14ac:dyDescent="0.2">
      <c r="A192" s="30"/>
      <c r="B192" s="31"/>
      <c r="C192" s="170">
        <v>29</v>
      </c>
      <c r="D192" s="170" t="s">
        <v>121</v>
      </c>
      <c r="E192" s="171" t="s">
        <v>794</v>
      </c>
      <c r="F192" s="172" t="s">
        <v>793</v>
      </c>
      <c r="G192" s="267" t="s">
        <v>126</v>
      </c>
      <c r="H192" s="174">
        <v>7</v>
      </c>
      <c r="I192" s="374">
        <v>0</v>
      </c>
      <c r="J192" s="175">
        <f>ROUND(I192*H192,2)</f>
        <v>0</v>
      </c>
      <c r="K192" s="172" t="s">
        <v>123</v>
      </c>
      <c r="L192" s="35"/>
      <c r="M192" s="381" t="s">
        <v>1</v>
      </c>
      <c r="N192" s="176" t="s">
        <v>37</v>
      </c>
      <c r="O192" s="177">
        <v>1.4890000000000001</v>
      </c>
      <c r="P192" s="177">
        <f>O192*H192</f>
        <v>10.423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9" t="s">
        <v>124</v>
      </c>
      <c r="AT192" s="179" t="s">
        <v>121</v>
      </c>
      <c r="AU192" s="179" t="s">
        <v>80</v>
      </c>
      <c r="AY192" s="16" t="s">
        <v>120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6" t="s">
        <v>80</v>
      </c>
      <c r="BK192" s="180">
        <f>ROUND(I192*H192,2)</f>
        <v>0</v>
      </c>
      <c r="BL192" s="16" t="s">
        <v>124</v>
      </c>
      <c r="BM192" s="179" t="s">
        <v>394</v>
      </c>
    </row>
    <row r="193" spans="1:65" s="2" customFormat="1" ht="19.5" customHeight="1" x14ac:dyDescent="0.2">
      <c r="A193" s="309"/>
      <c r="B193" s="31"/>
      <c r="C193" s="170">
        <v>30</v>
      </c>
      <c r="D193" s="170" t="s">
        <v>121</v>
      </c>
      <c r="E193" s="171" t="s">
        <v>796</v>
      </c>
      <c r="F193" s="172" t="s">
        <v>795</v>
      </c>
      <c r="G193" s="173" t="s">
        <v>163</v>
      </c>
      <c r="H193" s="174">
        <v>4.8</v>
      </c>
      <c r="I193" s="374">
        <v>0</v>
      </c>
      <c r="J193" s="175">
        <f>ROUND(I193*H193,2)</f>
        <v>0</v>
      </c>
      <c r="K193" s="172" t="s">
        <v>123</v>
      </c>
      <c r="L193" s="35"/>
      <c r="M193" s="392" t="s">
        <v>1</v>
      </c>
      <c r="N193" s="270" t="s">
        <v>37</v>
      </c>
      <c r="O193" s="271">
        <v>1.48</v>
      </c>
      <c r="P193" s="271">
        <f t="shared" ref="P193" si="30">O193*H193</f>
        <v>7.1040000000000001</v>
      </c>
      <c r="Q193" s="271">
        <v>0</v>
      </c>
      <c r="R193" s="271">
        <f t="shared" ref="R193" si="31">Q193*H193</f>
        <v>0</v>
      </c>
      <c r="S193" s="271">
        <v>0</v>
      </c>
      <c r="T193" s="272">
        <f t="shared" ref="T193" si="32">S193*H193</f>
        <v>0</v>
      </c>
      <c r="U193" s="309"/>
      <c r="V193" s="309"/>
      <c r="W193" s="309"/>
      <c r="X193" s="309"/>
      <c r="Y193" s="309"/>
      <c r="Z193" s="309"/>
      <c r="AA193" s="309"/>
      <c r="AB193" s="309"/>
      <c r="AC193" s="309"/>
      <c r="AD193" s="309"/>
      <c r="AE193" s="309"/>
      <c r="AR193" s="179" t="s">
        <v>124</v>
      </c>
      <c r="AT193" s="179" t="s">
        <v>121</v>
      </c>
      <c r="AU193" s="179" t="s">
        <v>80</v>
      </c>
      <c r="AY193" s="16" t="s">
        <v>120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6" t="s">
        <v>80</v>
      </c>
      <c r="BK193" s="180">
        <f>ROUND(I193*H193,2)</f>
        <v>0</v>
      </c>
      <c r="BL193" s="16" t="s">
        <v>124</v>
      </c>
      <c r="BM193" s="179" t="s">
        <v>397</v>
      </c>
    </row>
    <row r="194" spans="1:65" s="11" customFormat="1" ht="25.9" customHeight="1" x14ac:dyDescent="0.2">
      <c r="B194" s="158"/>
      <c r="C194" s="159"/>
      <c r="D194" s="160" t="s">
        <v>71</v>
      </c>
      <c r="E194" s="161" t="s">
        <v>309</v>
      </c>
      <c r="F194" s="161" t="s">
        <v>310</v>
      </c>
      <c r="G194" s="159"/>
      <c r="H194" s="159"/>
      <c r="I194" s="372"/>
      <c r="J194" s="162">
        <f>BK194</f>
        <v>0</v>
      </c>
      <c r="K194" s="159"/>
      <c r="L194" s="163"/>
      <c r="M194" s="377"/>
      <c r="N194" s="164"/>
      <c r="O194" s="164"/>
      <c r="P194" s="165">
        <f>P195</f>
        <v>9.7413600000000002</v>
      </c>
      <c r="Q194" s="164"/>
      <c r="R194" s="165">
        <f>R195</f>
        <v>0</v>
      </c>
      <c r="S194" s="164"/>
      <c r="T194" s="166">
        <f>T195</f>
        <v>0</v>
      </c>
      <c r="AR194" s="167" t="s">
        <v>80</v>
      </c>
      <c r="AT194" s="168" t="s">
        <v>71</v>
      </c>
      <c r="AU194" s="168" t="s">
        <v>72</v>
      </c>
      <c r="AY194" s="167" t="s">
        <v>120</v>
      </c>
      <c r="BK194" s="169">
        <f>BK195</f>
        <v>0</v>
      </c>
    </row>
    <row r="195" spans="1:65" s="2" customFormat="1" ht="24" customHeight="1" x14ac:dyDescent="0.2">
      <c r="A195" s="30"/>
      <c r="B195" s="31"/>
      <c r="C195" s="170">
        <v>31</v>
      </c>
      <c r="D195" s="170" t="s">
        <v>121</v>
      </c>
      <c r="E195" s="171" t="s">
        <v>395</v>
      </c>
      <c r="F195" s="172" t="s">
        <v>396</v>
      </c>
      <c r="G195" s="173" t="s">
        <v>183</v>
      </c>
      <c r="H195" s="174">
        <v>6.5819999999999999</v>
      </c>
      <c r="I195" s="374">
        <v>0</v>
      </c>
      <c r="J195" s="175">
        <f>ROUND(I195*H195,2)</f>
        <v>0</v>
      </c>
      <c r="K195" s="172" t="s">
        <v>123</v>
      </c>
      <c r="L195" s="35"/>
      <c r="M195" s="392" t="s">
        <v>1</v>
      </c>
      <c r="N195" s="270" t="s">
        <v>37</v>
      </c>
      <c r="O195" s="271">
        <v>1.48</v>
      </c>
      <c r="P195" s="271">
        <f t="shared" ref="P195" si="33">O195*H195</f>
        <v>9.7413600000000002</v>
      </c>
      <c r="Q195" s="271">
        <v>0</v>
      </c>
      <c r="R195" s="271">
        <f t="shared" ref="R195" si="34">Q195*H195</f>
        <v>0</v>
      </c>
      <c r="S195" s="271">
        <v>0</v>
      </c>
      <c r="T195" s="272">
        <f t="shared" ref="T195" si="35"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9" t="s">
        <v>124</v>
      </c>
      <c r="AT195" s="179" t="s">
        <v>121</v>
      </c>
      <c r="AU195" s="179" t="s">
        <v>80</v>
      </c>
      <c r="AY195" s="16" t="s">
        <v>120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6" t="s">
        <v>80</v>
      </c>
      <c r="BK195" s="180">
        <f>ROUND(I195*H195,2)</f>
        <v>0</v>
      </c>
      <c r="BL195" s="16" t="s">
        <v>124</v>
      </c>
      <c r="BM195" s="179" t="s">
        <v>397</v>
      </c>
    </row>
    <row r="196" spans="1:65" s="284" customFormat="1" ht="25.9" customHeight="1" x14ac:dyDescent="0.2">
      <c r="B196" s="285"/>
      <c r="C196" s="286"/>
      <c r="D196" s="287" t="s">
        <v>71</v>
      </c>
      <c r="E196" s="288" t="s">
        <v>437</v>
      </c>
      <c r="F196" s="288" t="s">
        <v>438</v>
      </c>
      <c r="G196" s="286"/>
      <c r="H196" s="286"/>
      <c r="I196" s="387"/>
      <c r="J196" s="289">
        <f>BK196</f>
        <v>0</v>
      </c>
      <c r="K196" s="286"/>
      <c r="L196" s="290"/>
      <c r="M196" s="391"/>
      <c r="N196" s="291"/>
      <c r="O196" s="291"/>
      <c r="P196" s="292">
        <f>P197</f>
        <v>0</v>
      </c>
      <c r="Q196" s="291"/>
      <c r="R196" s="292">
        <f>R197</f>
        <v>0</v>
      </c>
      <c r="S196" s="291"/>
      <c r="T196" s="293">
        <f>T197</f>
        <v>0</v>
      </c>
      <c r="AR196" s="294" t="s">
        <v>135</v>
      </c>
      <c r="AT196" s="295" t="s">
        <v>71</v>
      </c>
      <c r="AU196" s="295" t="s">
        <v>72</v>
      </c>
      <c r="AY196" s="294" t="s">
        <v>120</v>
      </c>
      <c r="BK196" s="296">
        <f>BK197</f>
        <v>0</v>
      </c>
    </row>
    <row r="197" spans="1:65" s="2" customFormat="1" ht="16.5" customHeight="1" x14ac:dyDescent="0.2">
      <c r="A197" s="309"/>
      <c r="B197" s="31"/>
      <c r="C197" s="264">
        <v>32</v>
      </c>
      <c r="D197" s="264" t="s">
        <v>121</v>
      </c>
      <c r="E197" s="265" t="s">
        <v>786</v>
      </c>
      <c r="F197" s="266" t="s">
        <v>787</v>
      </c>
      <c r="G197" s="267" t="s">
        <v>415</v>
      </c>
      <c r="H197" s="268">
        <v>1</v>
      </c>
      <c r="I197" s="388">
        <v>0</v>
      </c>
      <c r="J197" s="269">
        <f>ROUND(I197*H197,2)</f>
        <v>0</v>
      </c>
      <c r="K197" s="172" t="s">
        <v>123</v>
      </c>
      <c r="L197" s="35"/>
      <c r="M197" s="394" t="s">
        <v>1</v>
      </c>
      <c r="N197" s="320" t="s">
        <v>37</v>
      </c>
      <c r="O197" s="321">
        <v>0</v>
      </c>
      <c r="P197" s="321">
        <f>O197*H197</f>
        <v>0</v>
      </c>
      <c r="Q197" s="321">
        <v>0</v>
      </c>
      <c r="R197" s="321">
        <f>Q197*H197</f>
        <v>0</v>
      </c>
      <c r="S197" s="321">
        <v>0</v>
      </c>
      <c r="T197" s="322">
        <f>S197*H197</f>
        <v>0</v>
      </c>
      <c r="U197" s="309"/>
      <c r="V197" s="309"/>
      <c r="W197" s="309"/>
      <c r="X197" s="309"/>
      <c r="Y197" s="309"/>
      <c r="Z197" s="309"/>
      <c r="AA197" s="309"/>
      <c r="AB197" s="309"/>
      <c r="AC197" s="309"/>
      <c r="AD197" s="309"/>
      <c r="AE197" s="309"/>
      <c r="AR197" s="273" t="s">
        <v>416</v>
      </c>
      <c r="AT197" s="273" t="s">
        <v>121</v>
      </c>
      <c r="AU197" s="273" t="s">
        <v>80</v>
      </c>
      <c r="AY197" s="16" t="s">
        <v>120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6" t="s">
        <v>80</v>
      </c>
      <c r="BK197" s="180">
        <f>ROUND(I197*H197,2)</f>
        <v>0</v>
      </c>
      <c r="BL197" s="16" t="s">
        <v>416</v>
      </c>
      <c r="BM197" s="273" t="s">
        <v>788</v>
      </c>
    </row>
    <row r="198" spans="1:65" s="2" customFormat="1" ht="6.95" customHeight="1" x14ac:dyDescent="0.2">
      <c r="A198" s="30"/>
      <c r="B198" s="50"/>
      <c r="C198" s="51"/>
      <c r="D198" s="51"/>
      <c r="E198" s="51"/>
      <c r="F198" s="51"/>
      <c r="G198" s="51"/>
      <c r="H198" s="51"/>
      <c r="I198" s="373"/>
      <c r="J198" s="51"/>
      <c r="K198" s="51"/>
      <c r="L198" s="35"/>
      <c r="M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</row>
  </sheetData>
  <sheetProtection password="CA23" sheet="1" objects="1" scenarios="1"/>
  <autoFilter ref="C121:K195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BM120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15" style="1" customWidth="1"/>
    <col min="13" max="20" width="15" style="1" hidden="1" customWidth="1"/>
    <col min="21" max="22" width="1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21"/>
    </row>
    <row r="2" spans="1:46" s="1" customFormat="1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91</v>
      </c>
    </row>
    <row r="3" spans="1:46" s="1" customFormat="1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s="1" customFormat="1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6" t="s">
        <v>14</v>
      </c>
      <c r="L6" s="19"/>
    </row>
    <row r="7" spans="1:46" s="1" customFormat="1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30"/>
      <c r="B8" s="35"/>
      <c r="C8" s="30"/>
      <c r="D8" s="106" t="s">
        <v>96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5"/>
      <c r="C9" s="30"/>
      <c r="D9" s="30"/>
      <c r="E9" s="366" t="s">
        <v>398</v>
      </c>
      <c r="F9" s="367"/>
      <c r="G9" s="367"/>
      <c r="H9" s="367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5"/>
      <c r="C11" s="30"/>
      <c r="D11" s="106" t="s">
        <v>15</v>
      </c>
      <c r="E11" s="30"/>
      <c r="F11" s="107" t="s">
        <v>1</v>
      </c>
      <c r="G11" s="30"/>
      <c r="H11" s="30"/>
      <c r="I11" s="106" t="s">
        <v>17</v>
      </c>
      <c r="J11" s="107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5"/>
      <c r="C12" s="30"/>
      <c r="D12" s="106" t="s">
        <v>18</v>
      </c>
      <c r="E12" s="30"/>
      <c r="F12" s="107" t="s">
        <v>19</v>
      </c>
      <c r="G12" s="30"/>
      <c r="H12" s="30"/>
      <c r="I12" s="106" t="s">
        <v>20</v>
      </c>
      <c r="J12" s="108">
        <f>'Rekapitulace stavby'!AN8</f>
        <v>44105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5"/>
      <c r="C14" s="30"/>
      <c r="D14" s="106" t="s">
        <v>21</v>
      </c>
      <c r="E14" s="30"/>
      <c r="F14" s="30"/>
      <c r="G14" s="30"/>
      <c r="H14" s="30"/>
      <c r="I14" s="106" t="s">
        <v>22</v>
      </c>
      <c r="J14" s="245" t="s">
        <v>451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5"/>
      <c r="C15" s="30"/>
      <c r="D15" s="30"/>
      <c r="E15" s="107" t="s">
        <v>602</v>
      </c>
      <c r="F15" s="30"/>
      <c r="G15" s="30"/>
      <c r="H15" s="30"/>
      <c r="I15" s="106" t="s">
        <v>23</v>
      </c>
      <c r="J15" s="107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5"/>
      <c r="C17" s="30"/>
      <c r="D17" s="106" t="s">
        <v>24</v>
      </c>
      <c r="E17" s="30"/>
      <c r="F17" s="30"/>
      <c r="G17" s="30"/>
      <c r="H17" s="30"/>
      <c r="I17" s="106" t="s">
        <v>22</v>
      </c>
      <c r="J17" s="107" t="s">
        <v>1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5"/>
      <c r="C18" s="30"/>
      <c r="D18" s="30"/>
      <c r="E18" s="107" t="s">
        <v>25</v>
      </c>
      <c r="F18" s="30"/>
      <c r="G18" s="30"/>
      <c r="H18" s="30"/>
      <c r="I18" s="106" t="s">
        <v>23</v>
      </c>
      <c r="J18" s="107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5"/>
      <c r="C20" s="30"/>
      <c r="D20" s="106" t="s">
        <v>26</v>
      </c>
      <c r="E20" s="30"/>
      <c r="F20" s="30"/>
      <c r="G20" s="30"/>
      <c r="H20" s="30"/>
      <c r="I20" s="106" t="s">
        <v>22</v>
      </c>
      <c r="J20" s="247" t="s">
        <v>450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5"/>
      <c r="C21" s="30"/>
      <c r="D21" s="30"/>
      <c r="E21" s="107" t="s">
        <v>27</v>
      </c>
      <c r="F21" s="30"/>
      <c r="G21" s="30"/>
      <c r="H21" s="30"/>
      <c r="I21" s="106" t="s">
        <v>23</v>
      </c>
      <c r="J21" s="107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5"/>
      <c r="C23" s="30"/>
      <c r="D23" s="106" t="s">
        <v>29</v>
      </c>
      <c r="E23" s="30"/>
      <c r="F23" s="30"/>
      <c r="G23" s="30"/>
      <c r="H23" s="30"/>
      <c r="I23" s="106" t="s">
        <v>22</v>
      </c>
      <c r="J23" s="247" t="s">
        <v>450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5"/>
      <c r="C24" s="30"/>
      <c r="D24" s="30"/>
      <c r="E24" s="107" t="s">
        <v>27</v>
      </c>
      <c r="F24" s="30"/>
      <c r="G24" s="30"/>
      <c r="H24" s="30"/>
      <c r="I24" s="106" t="s">
        <v>23</v>
      </c>
      <c r="J24" s="107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5"/>
      <c r="C26" s="30"/>
      <c r="D26" s="106" t="s">
        <v>30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5"/>
      <c r="C29" s="30"/>
      <c r="D29" s="112"/>
      <c r="E29" s="112"/>
      <c r="F29" s="112"/>
      <c r="G29" s="112"/>
      <c r="H29" s="112"/>
      <c r="I29" s="112"/>
      <c r="J29" s="112"/>
      <c r="K29" s="112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5"/>
      <c r="C30" s="30"/>
      <c r="D30" s="113" t="s">
        <v>32</v>
      </c>
      <c r="E30" s="30"/>
      <c r="F30" s="30"/>
      <c r="G30" s="30"/>
      <c r="H30" s="30"/>
      <c r="I30" s="30"/>
      <c r="J30" s="114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5"/>
      <c r="C31" s="30"/>
      <c r="D31" s="112"/>
      <c r="E31" s="112"/>
      <c r="F31" s="112"/>
      <c r="G31" s="112"/>
      <c r="H31" s="112"/>
      <c r="I31" s="112"/>
      <c r="J31" s="112"/>
      <c r="K31" s="112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5"/>
      <c r="C32" s="30"/>
      <c r="D32" s="30"/>
      <c r="E32" s="30"/>
      <c r="F32" s="115" t="s">
        <v>34</v>
      </c>
      <c r="G32" s="30"/>
      <c r="H32" s="30"/>
      <c r="I32" s="115" t="s">
        <v>33</v>
      </c>
      <c r="J32" s="115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5"/>
      <c r="C33" s="30"/>
      <c r="D33" s="116" t="s">
        <v>36</v>
      </c>
      <c r="E33" s="106" t="s">
        <v>37</v>
      </c>
      <c r="F33" s="117">
        <f>ROUND((SUM(BE117:BE119)),  2)</f>
        <v>0</v>
      </c>
      <c r="G33" s="30"/>
      <c r="H33" s="30"/>
      <c r="I33" s="118">
        <v>0.21</v>
      </c>
      <c r="J33" s="117">
        <f>ROUND(((SUM(BE117:BE119))*I33),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5"/>
      <c r="C34" s="30"/>
      <c r="D34" s="30"/>
      <c r="E34" s="106" t="s">
        <v>38</v>
      </c>
      <c r="F34" s="117">
        <f>ROUND((SUM(BF117:BF119)),  2)</f>
        <v>0</v>
      </c>
      <c r="G34" s="30"/>
      <c r="H34" s="30"/>
      <c r="I34" s="118">
        <v>0.15</v>
      </c>
      <c r="J34" s="117">
        <f>ROUND(((SUM(BF117:BF119))*I34),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6" t="s">
        <v>39</v>
      </c>
      <c r="F35" s="117">
        <f>ROUND((SUM(BG117:BG119)),  2)</f>
        <v>0</v>
      </c>
      <c r="G35" s="30"/>
      <c r="H35" s="30"/>
      <c r="I35" s="118">
        <v>0.21</v>
      </c>
      <c r="J35" s="117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6" t="s">
        <v>40</v>
      </c>
      <c r="F36" s="117">
        <f>ROUND((SUM(BH117:BH119)),  2)</f>
        <v>0</v>
      </c>
      <c r="G36" s="30"/>
      <c r="H36" s="30"/>
      <c r="I36" s="118">
        <v>0.15</v>
      </c>
      <c r="J36" s="117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6" t="s">
        <v>41</v>
      </c>
      <c r="F37" s="117">
        <f>ROUND((SUM(BI117:BI119)),  2)</f>
        <v>0</v>
      </c>
      <c r="G37" s="30"/>
      <c r="H37" s="30"/>
      <c r="I37" s="118">
        <v>0</v>
      </c>
      <c r="J37" s="117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0"/>
      <c r="B61" s="35"/>
      <c r="C61" s="30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0"/>
      <c r="B65" s="35"/>
      <c r="C65" s="30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0"/>
      <c r="B76" s="35"/>
      <c r="C76" s="30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22" t="s">
        <v>98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2"/>
      <c r="D85" s="32"/>
      <c r="E85" s="361" t="str">
        <f>E7</f>
        <v>Rekonstrukce ul. Alejnikovova, Ostrava - Zábřeh</v>
      </c>
      <c r="F85" s="362"/>
      <c r="G85" s="362"/>
      <c r="H85" s="36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2"/>
      <c r="D87" s="32"/>
      <c r="E87" s="358" t="str">
        <f>E9</f>
        <v>401 - SO 401 - Věřejné osvětlení</v>
      </c>
      <c r="F87" s="363"/>
      <c r="G87" s="363"/>
      <c r="H87" s="363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7" t="s">
        <v>18</v>
      </c>
      <c r="D89" s="32"/>
      <c r="E89" s="32"/>
      <c r="F89" s="25" t="str">
        <f>F12</f>
        <v xml:space="preserve"> </v>
      </c>
      <c r="G89" s="32"/>
      <c r="H89" s="32"/>
      <c r="I89" s="27" t="s">
        <v>20</v>
      </c>
      <c r="J89" s="62">
        <f>IF(J12="","",J12)</f>
        <v>44105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7" t="s">
        <v>21</v>
      </c>
      <c r="D91" s="32"/>
      <c r="E91" s="32"/>
      <c r="F91" s="25" t="str">
        <f>E15</f>
        <v xml:space="preserve">Statutární město Ostrava </v>
      </c>
      <c r="G91" s="32"/>
      <c r="H91" s="32"/>
      <c r="I91" s="27" t="s">
        <v>26</v>
      </c>
      <c r="J91" s="28" t="str">
        <f>E21</f>
        <v>Ing. David Klimša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7" t="s">
        <v>24</v>
      </c>
      <c r="D92" s="32"/>
      <c r="E92" s="32"/>
      <c r="F92" s="25" t="str">
        <f>IF(E18="","",E18)</f>
        <v>dle výběrového řízení</v>
      </c>
      <c r="G92" s="32"/>
      <c r="H92" s="32"/>
      <c r="I92" s="27" t="s">
        <v>29</v>
      </c>
      <c r="J92" s="28" t="str">
        <f>E24</f>
        <v>Ing. David Klimša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40" t="s">
        <v>101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102</v>
      </c>
    </row>
    <row r="97" spans="1:31" s="9" customFormat="1" ht="24.95" customHeight="1" x14ac:dyDescent="0.2">
      <c r="B97" s="141"/>
      <c r="C97" s="142"/>
      <c r="D97" s="143" t="s">
        <v>399</v>
      </c>
      <c r="E97" s="144"/>
      <c r="F97" s="144"/>
      <c r="G97" s="144"/>
      <c r="H97" s="144"/>
      <c r="I97" s="144"/>
      <c r="J97" s="145">
        <f>J118</f>
        <v>0</v>
      </c>
      <c r="K97" s="142"/>
      <c r="L97" s="146"/>
    </row>
    <row r="98" spans="1:31" s="2" customFormat="1" ht="21.75" customHeight="1" x14ac:dyDescent="0.2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 x14ac:dyDescent="0.2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 x14ac:dyDescent="0.2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 x14ac:dyDescent="0.2">
      <c r="A104" s="30"/>
      <c r="B104" s="31"/>
      <c r="C104" s="22" t="s">
        <v>106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 x14ac:dyDescent="0.2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 x14ac:dyDescent="0.2">
      <c r="A106" s="30"/>
      <c r="B106" s="31"/>
      <c r="C106" s="27" t="s">
        <v>14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 x14ac:dyDescent="0.2">
      <c r="A107" s="30"/>
      <c r="B107" s="31"/>
      <c r="C107" s="32"/>
      <c r="D107" s="32"/>
      <c r="E107" s="361" t="str">
        <f>E7</f>
        <v>Rekonstrukce ul. Alejnikovova, Ostrava - Zábřeh</v>
      </c>
      <c r="F107" s="362"/>
      <c r="G107" s="362"/>
      <c r="H107" s="36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 x14ac:dyDescent="0.2">
      <c r="A108" s="30"/>
      <c r="B108" s="31"/>
      <c r="C108" s="27" t="s">
        <v>96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 x14ac:dyDescent="0.2">
      <c r="A109" s="30"/>
      <c r="B109" s="31"/>
      <c r="C109" s="32"/>
      <c r="D109" s="32"/>
      <c r="E109" s="358" t="str">
        <f>E9</f>
        <v>401 - SO 401 - Věřejné osvětlení</v>
      </c>
      <c r="F109" s="363"/>
      <c r="G109" s="363"/>
      <c r="H109" s="363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7" t="s">
        <v>18</v>
      </c>
      <c r="D111" s="32"/>
      <c r="E111" s="32"/>
      <c r="F111" s="25" t="str">
        <f>F12</f>
        <v xml:space="preserve"> </v>
      </c>
      <c r="G111" s="32"/>
      <c r="H111" s="32"/>
      <c r="I111" s="27" t="s">
        <v>20</v>
      </c>
      <c r="J111" s="62">
        <f>IF(J12="","",J12)</f>
        <v>44105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 x14ac:dyDescent="0.2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 x14ac:dyDescent="0.2">
      <c r="A113" s="30"/>
      <c r="B113" s="31"/>
      <c r="C113" s="27" t="s">
        <v>21</v>
      </c>
      <c r="D113" s="32"/>
      <c r="E113" s="32"/>
      <c r="F113" s="25" t="str">
        <f>E15</f>
        <v xml:space="preserve">Statutární město Ostrava </v>
      </c>
      <c r="G113" s="32"/>
      <c r="H113" s="32"/>
      <c r="I113" s="27" t="s">
        <v>26</v>
      </c>
      <c r="J113" s="28" t="str">
        <f>E21</f>
        <v>Ing. David Klimša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 x14ac:dyDescent="0.2">
      <c r="A114" s="30"/>
      <c r="B114" s="31"/>
      <c r="C114" s="27" t="s">
        <v>24</v>
      </c>
      <c r="D114" s="32"/>
      <c r="E114" s="32"/>
      <c r="F114" s="25" t="str">
        <f>IF(E18="","",E18)</f>
        <v>dle výběrového řízení</v>
      </c>
      <c r="G114" s="32"/>
      <c r="H114" s="32"/>
      <c r="I114" s="27" t="s">
        <v>29</v>
      </c>
      <c r="J114" s="28" t="str">
        <f>E24</f>
        <v>Ing. David Klimša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 x14ac:dyDescent="0.2">
      <c r="A116" s="147"/>
      <c r="B116" s="148"/>
      <c r="C116" s="149" t="s">
        <v>107</v>
      </c>
      <c r="D116" s="150" t="s">
        <v>57</v>
      </c>
      <c r="E116" s="150" t="s">
        <v>53</v>
      </c>
      <c r="F116" s="150" t="s">
        <v>54</v>
      </c>
      <c r="G116" s="150" t="s">
        <v>108</v>
      </c>
      <c r="H116" s="150" t="s">
        <v>109</v>
      </c>
      <c r="I116" s="150" t="s">
        <v>110</v>
      </c>
      <c r="J116" s="150" t="s">
        <v>100</v>
      </c>
      <c r="K116" s="151" t="s">
        <v>111</v>
      </c>
      <c r="L116" s="152"/>
      <c r="M116" s="71" t="s">
        <v>1</v>
      </c>
      <c r="N116" s="72" t="s">
        <v>36</v>
      </c>
      <c r="O116" s="72" t="s">
        <v>112</v>
      </c>
      <c r="P116" s="72" t="s">
        <v>113</v>
      </c>
      <c r="Q116" s="72" t="s">
        <v>114</v>
      </c>
      <c r="R116" s="72" t="s">
        <v>115</v>
      </c>
      <c r="S116" s="72" t="s">
        <v>116</v>
      </c>
      <c r="T116" s="73" t="s">
        <v>117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pans="1:65" s="2" customFormat="1" ht="22.9" customHeight="1" x14ac:dyDescent="0.25">
      <c r="A117" s="30"/>
      <c r="B117" s="31"/>
      <c r="C117" s="78" t="s">
        <v>118</v>
      </c>
      <c r="D117" s="32"/>
      <c r="E117" s="32"/>
      <c r="F117" s="32"/>
      <c r="G117" s="32"/>
      <c r="H117" s="32"/>
      <c r="I117" s="32"/>
      <c r="J117" s="153">
        <f>BK117</f>
        <v>0</v>
      </c>
      <c r="K117" s="32"/>
      <c r="L117" s="35"/>
      <c r="M117" s="376"/>
      <c r="N117" s="154"/>
      <c r="O117" s="75"/>
      <c r="P117" s="155">
        <f>P118</f>
        <v>0</v>
      </c>
      <c r="Q117" s="75"/>
      <c r="R117" s="155">
        <f>R118</f>
        <v>0</v>
      </c>
      <c r="S117" s="75"/>
      <c r="T117" s="156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6" t="s">
        <v>71</v>
      </c>
      <c r="AU117" s="16" t="s">
        <v>102</v>
      </c>
      <c r="BK117" s="157">
        <f>BK118</f>
        <v>0</v>
      </c>
    </row>
    <row r="118" spans="1:65" s="11" customFormat="1" ht="25.9" customHeight="1" x14ac:dyDescent="0.2">
      <c r="B118" s="158"/>
      <c r="C118" s="159"/>
      <c r="D118" s="160" t="s">
        <v>71</v>
      </c>
      <c r="E118" s="161" t="s">
        <v>400</v>
      </c>
      <c r="F118" s="161" t="s">
        <v>401</v>
      </c>
      <c r="G118" s="159"/>
      <c r="H118" s="159"/>
      <c r="I118" s="159"/>
      <c r="J118" s="162">
        <f>BK118</f>
        <v>0</v>
      </c>
      <c r="K118" s="159"/>
      <c r="L118" s="163"/>
      <c r="M118" s="377"/>
      <c r="N118" s="164"/>
      <c r="O118" s="164"/>
      <c r="P118" s="165">
        <f>P119</f>
        <v>0</v>
      </c>
      <c r="Q118" s="164"/>
      <c r="R118" s="165">
        <f>R119</f>
        <v>0</v>
      </c>
      <c r="S118" s="164"/>
      <c r="T118" s="166">
        <f>T119</f>
        <v>0</v>
      </c>
      <c r="AR118" s="167" t="s">
        <v>127</v>
      </c>
      <c r="AT118" s="168" t="s">
        <v>71</v>
      </c>
      <c r="AU118" s="168" t="s">
        <v>72</v>
      </c>
      <c r="AY118" s="167" t="s">
        <v>120</v>
      </c>
      <c r="BK118" s="169">
        <f>BK119</f>
        <v>0</v>
      </c>
    </row>
    <row r="119" spans="1:65" s="2" customFormat="1" ht="16.5" customHeight="1" x14ac:dyDescent="0.2">
      <c r="A119" s="30"/>
      <c r="B119" s="31"/>
      <c r="C119" s="170" t="s">
        <v>80</v>
      </c>
      <c r="D119" s="170" t="s">
        <v>121</v>
      </c>
      <c r="E119" s="171" t="s">
        <v>402</v>
      </c>
      <c r="F119" s="172" t="s">
        <v>403</v>
      </c>
      <c r="G119" s="173" t="s">
        <v>404</v>
      </c>
      <c r="H119" s="174">
        <v>1</v>
      </c>
      <c r="I119" s="374">
        <v>0</v>
      </c>
      <c r="J119" s="175">
        <f>ROUND(I119*H119,2)</f>
        <v>0</v>
      </c>
      <c r="K119" s="172" t="s">
        <v>1</v>
      </c>
      <c r="L119" s="35"/>
      <c r="M119" s="383" t="s">
        <v>1</v>
      </c>
      <c r="N119" s="219" t="s">
        <v>37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79" t="s">
        <v>405</v>
      </c>
      <c r="AT119" s="179" t="s">
        <v>121</v>
      </c>
      <c r="AU119" s="179" t="s">
        <v>80</v>
      </c>
      <c r="AY119" s="16" t="s">
        <v>120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6" t="s">
        <v>80</v>
      </c>
      <c r="BK119" s="180">
        <f>ROUND(I119*H119,2)</f>
        <v>0</v>
      </c>
      <c r="BL119" s="16" t="s">
        <v>405</v>
      </c>
      <c r="BM119" s="179" t="s">
        <v>406</v>
      </c>
    </row>
    <row r="120" spans="1:65" s="2" customFormat="1" ht="6.95" customHeight="1" x14ac:dyDescent="0.2">
      <c r="A120" s="30"/>
      <c r="B120" s="50"/>
      <c r="C120" s="51"/>
      <c r="D120" s="51"/>
      <c r="E120" s="51"/>
      <c r="F120" s="51"/>
      <c r="G120" s="51"/>
      <c r="H120" s="51"/>
      <c r="I120" s="395"/>
      <c r="J120" s="51"/>
      <c r="K120" s="51"/>
      <c r="L120" s="35"/>
      <c r="M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</sheetData>
  <sheetProtection password="CA23" sheet="1" objects="1" scenarios="1"/>
  <autoFilter ref="C116:K119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BM181"/>
  <sheetViews>
    <sheetView showGridLines="0" zoomScaleNormal="100" workbookViewId="0"/>
  </sheetViews>
  <sheetFormatPr defaultRowHeight="11.25" x14ac:dyDescent="0.2"/>
  <cols>
    <col min="1" max="1" width="8.33203125" style="253" customWidth="1"/>
    <col min="2" max="2" width="1.6640625" style="253" customWidth="1"/>
    <col min="3" max="3" width="4.1640625" style="253" customWidth="1"/>
    <col min="4" max="4" width="4.33203125" style="253" customWidth="1"/>
    <col min="5" max="5" width="17.1640625" style="253" customWidth="1"/>
    <col min="6" max="6" width="100.83203125" style="253" customWidth="1"/>
    <col min="7" max="7" width="7" style="253" customWidth="1"/>
    <col min="8" max="8" width="11.5" style="253" customWidth="1"/>
    <col min="9" max="11" width="20.1640625" style="253" customWidth="1"/>
    <col min="12" max="12" width="18.33203125" style="253" customWidth="1"/>
    <col min="13" max="20" width="18.33203125" style="253" hidden="1" customWidth="1"/>
    <col min="21" max="21" width="18.33203125" style="253" customWidth="1"/>
    <col min="22" max="22" width="15.33203125" style="253" customWidth="1"/>
    <col min="23" max="24" width="14" style="253" customWidth="1"/>
    <col min="25" max="25" width="15" style="253" customWidth="1"/>
    <col min="26" max="39" width="17.83203125" style="253" customWidth="1"/>
    <col min="40" max="40" width="19.1640625" style="253" customWidth="1"/>
    <col min="41" max="43" width="11.83203125" style="253" customWidth="1"/>
    <col min="44" max="65" width="11.83203125" style="253" hidden="1" customWidth="1"/>
    <col min="66" max="68" width="11.83203125" style="253" customWidth="1"/>
    <col min="69" max="16384" width="9.33203125" style="253"/>
  </cols>
  <sheetData>
    <row r="1" spans="1:46" x14ac:dyDescent="0.2">
      <c r="A1" s="256"/>
    </row>
    <row r="2" spans="1:46" ht="36.950000000000003" customHeight="1" x14ac:dyDescent="0.2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86</v>
      </c>
    </row>
    <row r="3" spans="1:46" ht="6.95" customHeight="1" x14ac:dyDescent="0.2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82</v>
      </c>
    </row>
    <row r="4" spans="1:46" ht="24.95" customHeight="1" x14ac:dyDescent="0.2">
      <c r="B4" s="19"/>
      <c r="D4" s="104" t="s">
        <v>95</v>
      </c>
      <c r="L4" s="19"/>
      <c r="M4" s="105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60" t="s">
        <v>14</v>
      </c>
      <c r="L6" s="19"/>
    </row>
    <row r="7" spans="1:46" ht="16.5" customHeight="1" x14ac:dyDescent="0.2">
      <c r="B7" s="19"/>
      <c r="E7" s="364" t="str">
        <f>'Rekapitulace stavby'!K6</f>
        <v>Rekonstrukce ul. Alejnikovova, Ostrava - Zábřeh</v>
      </c>
      <c r="F7" s="365"/>
      <c r="G7" s="365"/>
      <c r="H7" s="365"/>
      <c r="L7" s="19"/>
    </row>
    <row r="8" spans="1:46" s="2" customFormat="1" ht="12" customHeight="1" x14ac:dyDescent="0.2">
      <c r="A8" s="261"/>
      <c r="B8" s="35"/>
      <c r="C8" s="261"/>
      <c r="D8" s="260" t="s">
        <v>96</v>
      </c>
      <c r="E8" s="261"/>
      <c r="F8" s="261"/>
      <c r="G8" s="261"/>
      <c r="H8" s="261"/>
      <c r="I8" s="261"/>
      <c r="J8" s="261"/>
      <c r="K8" s="261"/>
      <c r="L8" s="47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</row>
    <row r="9" spans="1:46" s="2" customFormat="1" ht="16.5" customHeight="1" x14ac:dyDescent="0.2">
      <c r="A9" s="261"/>
      <c r="B9" s="35"/>
      <c r="C9" s="261"/>
      <c r="D9" s="261"/>
      <c r="E9" s="366" t="s">
        <v>580</v>
      </c>
      <c r="F9" s="367"/>
      <c r="G9" s="367"/>
      <c r="H9" s="367"/>
      <c r="I9" s="261"/>
      <c r="J9" s="261"/>
      <c r="K9" s="261"/>
      <c r="L9" s="47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</row>
    <row r="10" spans="1:46" s="2" customFormat="1" x14ac:dyDescent="0.2">
      <c r="A10" s="261"/>
      <c r="B10" s="35"/>
      <c r="C10" s="261"/>
      <c r="D10" s="261"/>
      <c r="E10" s="261"/>
      <c r="F10" s="261"/>
      <c r="G10" s="261"/>
      <c r="H10" s="261"/>
      <c r="I10" s="261"/>
      <c r="J10" s="261"/>
      <c r="K10" s="261"/>
      <c r="L10" s="47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</row>
    <row r="11" spans="1:46" s="2" customFormat="1" ht="12" customHeight="1" x14ac:dyDescent="0.2">
      <c r="A11" s="261"/>
      <c r="B11" s="35"/>
      <c r="C11" s="261"/>
      <c r="D11" s="260" t="s">
        <v>15</v>
      </c>
      <c r="E11" s="261"/>
      <c r="F11" s="107" t="s">
        <v>1</v>
      </c>
      <c r="G11" s="261"/>
      <c r="H11" s="261"/>
      <c r="I11" s="260" t="s">
        <v>17</v>
      </c>
      <c r="J11" s="107" t="s">
        <v>1</v>
      </c>
      <c r="K11" s="261"/>
      <c r="L11" s="47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1"/>
      <c r="AD11" s="261"/>
      <c r="AE11" s="261"/>
    </row>
    <row r="12" spans="1:46" s="2" customFormat="1" ht="12" customHeight="1" x14ac:dyDescent="0.2">
      <c r="A12" s="261"/>
      <c r="B12" s="35"/>
      <c r="C12" s="261"/>
      <c r="D12" s="260" t="s">
        <v>18</v>
      </c>
      <c r="E12" s="261"/>
      <c r="F12" s="107" t="s">
        <v>19</v>
      </c>
      <c r="G12" s="261"/>
      <c r="H12" s="261"/>
      <c r="I12" s="260" t="s">
        <v>20</v>
      </c>
      <c r="J12" s="108">
        <f>'Rekapitulace stavby'!AN8</f>
        <v>44105</v>
      </c>
      <c r="K12" s="261"/>
      <c r="L12" s="47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</row>
    <row r="13" spans="1:46" s="2" customFormat="1" ht="10.9" customHeight="1" x14ac:dyDescent="0.2">
      <c r="A13" s="261"/>
      <c r="B13" s="35"/>
      <c r="C13" s="261"/>
      <c r="D13" s="261"/>
      <c r="E13" s="261"/>
      <c r="F13" s="261"/>
      <c r="G13" s="261"/>
      <c r="H13" s="261"/>
      <c r="I13" s="261"/>
      <c r="J13" s="261"/>
      <c r="K13" s="261"/>
      <c r="L13" s="47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</row>
    <row r="14" spans="1:46" s="2" customFormat="1" ht="12" customHeight="1" x14ac:dyDescent="0.2">
      <c r="A14" s="261"/>
      <c r="B14" s="35"/>
      <c r="C14" s="261"/>
      <c r="D14" s="260" t="s">
        <v>21</v>
      </c>
      <c r="E14" s="261"/>
      <c r="F14" s="261"/>
      <c r="G14" s="261"/>
      <c r="H14" s="261"/>
      <c r="I14" s="260" t="s">
        <v>22</v>
      </c>
      <c r="J14" s="245" t="s">
        <v>451</v>
      </c>
      <c r="K14" s="261"/>
      <c r="L14" s="47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</row>
    <row r="15" spans="1:46" s="2" customFormat="1" ht="18" customHeight="1" x14ac:dyDescent="0.2">
      <c r="A15" s="261"/>
      <c r="B15" s="35"/>
      <c r="C15" s="261"/>
      <c r="D15" s="261"/>
      <c r="E15" s="107" t="s">
        <v>449</v>
      </c>
      <c r="F15" s="261"/>
      <c r="G15" s="261"/>
      <c r="H15" s="261"/>
      <c r="I15" s="260" t="s">
        <v>23</v>
      </c>
      <c r="J15" s="107" t="s">
        <v>1</v>
      </c>
      <c r="K15" s="261"/>
      <c r="L15" s="47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</row>
    <row r="16" spans="1:46" s="2" customFormat="1" ht="6.95" customHeight="1" x14ac:dyDescent="0.2">
      <c r="A16" s="261"/>
      <c r="B16" s="35"/>
      <c r="C16" s="261"/>
      <c r="D16" s="261"/>
      <c r="E16" s="261"/>
      <c r="F16" s="261"/>
      <c r="G16" s="261"/>
      <c r="H16" s="261"/>
      <c r="I16" s="261"/>
      <c r="J16" s="261"/>
      <c r="K16" s="261"/>
      <c r="L16" s="47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</row>
    <row r="17" spans="1:31" s="2" customFormat="1" ht="12" customHeight="1" x14ac:dyDescent="0.2">
      <c r="A17" s="261"/>
      <c r="B17" s="35"/>
      <c r="C17" s="261"/>
      <c r="D17" s="260" t="s">
        <v>24</v>
      </c>
      <c r="E17" s="261"/>
      <c r="F17" s="261"/>
      <c r="G17" s="261"/>
      <c r="H17" s="261"/>
      <c r="I17" s="260" t="s">
        <v>22</v>
      </c>
      <c r="J17" s="107" t="s">
        <v>1</v>
      </c>
      <c r="K17" s="261"/>
      <c r="L17" s="47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</row>
    <row r="18" spans="1:31" s="2" customFormat="1" ht="18" customHeight="1" x14ac:dyDescent="0.2">
      <c r="A18" s="261"/>
      <c r="B18" s="35"/>
      <c r="C18" s="261"/>
      <c r="D18" s="261"/>
      <c r="E18" s="107" t="s">
        <v>25</v>
      </c>
      <c r="F18" s="261"/>
      <c r="G18" s="261"/>
      <c r="H18" s="261"/>
      <c r="I18" s="260" t="s">
        <v>23</v>
      </c>
      <c r="J18" s="107" t="s">
        <v>1</v>
      </c>
      <c r="K18" s="261"/>
      <c r="L18" s="47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</row>
    <row r="19" spans="1:31" s="2" customFormat="1" ht="6.95" customHeight="1" x14ac:dyDescent="0.2">
      <c r="A19" s="261"/>
      <c r="B19" s="35"/>
      <c r="C19" s="261"/>
      <c r="D19" s="261"/>
      <c r="E19" s="261"/>
      <c r="F19" s="261"/>
      <c r="G19" s="261"/>
      <c r="H19" s="261"/>
      <c r="I19" s="261"/>
      <c r="J19" s="261"/>
      <c r="K19" s="261"/>
      <c r="L19" s="47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</row>
    <row r="20" spans="1:31" s="2" customFormat="1" ht="12" customHeight="1" x14ac:dyDescent="0.2">
      <c r="A20" s="261"/>
      <c r="B20" s="35"/>
      <c r="C20" s="261"/>
      <c r="D20" s="260" t="s">
        <v>26</v>
      </c>
      <c r="E20" s="261"/>
      <c r="F20" s="261"/>
      <c r="G20" s="261"/>
      <c r="H20" s="261"/>
      <c r="I20" s="260" t="s">
        <v>22</v>
      </c>
      <c r="J20" s="247" t="s">
        <v>450</v>
      </c>
      <c r="K20" s="261"/>
      <c r="L20" s="47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</row>
    <row r="21" spans="1:31" s="2" customFormat="1" ht="18" customHeight="1" x14ac:dyDescent="0.2">
      <c r="A21" s="261"/>
      <c r="B21" s="35"/>
      <c r="C21" s="261"/>
      <c r="D21" s="261"/>
      <c r="E21" s="107" t="s">
        <v>27</v>
      </c>
      <c r="F21" s="261"/>
      <c r="G21" s="261"/>
      <c r="H21" s="261"/>
      <c r="I21" s="260" t="s">
        <v>23</v>
      </c>
      <c r="J21" s="107" t="s">
        <v>1</v>
      </c>
      <c r="K21" s="261"/>
      <c r="L21" s="47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</row>
    <row r="22" spans="1:31" s="2" customFormat="1" ht="6.95" customHeight="1" x14ac:dyDescent="0.2">
      <c r="A22" s="261"/>
      <c r="B22" s="35"/>
      <c r="C22" s="261"/>
      <c r="D22" s="261"/>
      <c r="E22" s="261"/>
      <c r="F22" s="261"/>
      <c r="G22" s="261"/>
      <c r="H22" s="261"/>
      <c r="I22" s="261"/>
      <c r="J22" s="261"/>
      <c r="K22" s="261"/>
      <c r="L22" s="47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</row>
    <row r="23" spans="1:31" s="2" customFormat="1" ht="12" customHeight="1" x14ac:dyDescent="0.2">
      <c r="A23" s="261"/>
      <c r="B23" s="35"/>
      <c r="C23" s="261"/>
      <c r="D23" s="260" t="s">
        <v>29</v>
      </c>
      <c r="E23" s="261"/>
      <c r="F23" s="261"/>
      <c r="G23" s="261"/>
      <c r="H23" s="261"/>
      <c r="I23" s="260" t="s">
        <v>22</v>
      </c>
      <c r="J23" s="247" t="s">
        <v>450</v>
      </c>
      <c r="K23" s="261"/>
      <c r="L23" s="47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</row>
    <row r="24" spans="1:31" s="2" customFormat="1" ht="18" customHeight="1" x14ac:dyDescent="0.2">
      <c r="A24" s="261"/>
      <c r="B24" s="35"/>
      <c r="C24" s="261"/>
      <c r="D24" s="261"/>
      <c r="E24" s="107" t="s">
        <v>27</v>
      </c>
      <c r="F24" s="261"/>
      <c r="G24" s="261"/>
      <c r="H24" s="261"/>
      <c r="I24" s="260" t="s">
        <v>23</v>
      </c>
      <c r="J24" s="107" t="s">
        <v>1</v>
      </c>
      <c r="K24" s="261"/>
      <c r="L24" s="47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</row>
    <row r="25" spans="1:31" s="2" customFormat="1" ht="6.95" customHeight="1" x14ac:dyDescent="0.2">
      <c r="A25" s="261"/>
      <c r="B25" s="35"/>
      <c r="C25" s="261"/>
      <c r="D25" s="261"/>
      <c r="E25" s="261"/>
      <c r="F25" s="261"/>
      <c r="G25" s="261"/>
      <c r="H25" s="261"/>
      <c r="I25" s="261"/>
      <c r="J25" s="261"/>
      <c r="K25" s="261"/>
      <c r="L25" s="47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</row>
    <row r="26" spans="1:31" s="2" customFormat="1" ht="12" customHeight="1" x14ac:dyDescent="0.2">
      <c r="A26" s="261"/>
      <c r="B26" s="35"/>
      <c r="C26" s="261"/>
      <c r="D26" s="260" t="s">
        <v>30</v>
      </c>
      <c r="E26" s="261"/>
      <c r="F26" s="261"/>
      <c r="G26" s="261"/>
      <c r="H26" s="261"/>
      <c r="I26" s="261"/>
      <c r="J26" s="261"/>
      <c r="K26" s="261"/>
      <c r="L26" s="47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</row>
    <row r="27" spans="1:31" s="8" customFormat="1" ht="51" customHeight="1" x14ac:dyDescent="0.2">
      <c r="A27" s="109"/>
      <c r="B27" s="110"/>
      <c r="C27" s="109"/>
      <c r="D27" s="109"/>
      <c r="E27" s="368" t="s">
        <v>31</v>
      </c>
      <c r="F27" s="368"/>
      <c r="G27" s="368"/>
      <c r="H27" s="36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261"/>
      <c r="B28" s="35"/>
      <c r="C28" s="261"/>
      <c r="D28" s="261"/>
      <c r="E28" s="261"/>
      <c r="F28" s="261"/>
      <c r="G28" s="261"/>
      <c r="H28" s="261"/>
      <c r="I28" s="261"/>
      <c r="J28" s="261"/>
      <c r="K28" s="261"/>
      <c r="L28" s="47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1"/>
      <c r="AD28" s="261"/>
      <c r="AE28" s="261"/>
    </row>
    <row r="29" spans="1:31" s="2" customFormat="1" ht="6.95" customHeight="1" x14ac:dyDescent="0.2">
      <c r="A29" s="261"/>
      <c r="B29" s="35"/>
      <c r="C29" s="261"/>
      <c r="D29" s="112"/>
      <c r="E29" s="112"/>
      <c r="F29" s="112"/>
      <c r="G29" s="112"/>
      <c r="H29" s="112"/>
      <c r="I29" s="112"/>
      <c r="J29" s="112"/>
      <c r="K29" s="112"/>
      <c r="L29" s="47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</row>
    <row r="30" spans="1:31" s="2" customFormat="1" ht="25.35" customHeight="1" x14ac:dyDescent="0.2">
      <c r="A30" s="261"/>
      <c r="B30" s="35"/>
      <c r="C30" s="261"/>
      <c r="D30" s="113" t="s">
        <v>32</v>
      </c>
      <c r="E30" s="261"/>
      <c r="F30" s="261"/>
      <c r="G30" s="261"/>
      <c r="H30" s="261"/>
      <c r="I30" s="261"/>
      <c r="J30" s="114">
        <f>ROUND(J120, 2)</f>
        <v>0</v>
      </c>
      <c r="K30" s="261"/>
      <c r="L30" s="47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1"/>
      <c r="AD30" s="261"/>
      <c r="AE30" s="261"/>
    </row>
    <row r="31" spans="1:31" s="2" customFormat="1" ht="6.95" customHeight="1" x14ac:dyDescent="0.2">
      <c r="A31" s="261"/>
      <c r="B31" s="35"/>
      <c r="C31" s="261"/>
      <c r="D31" s="112"/>
      <c r="E31" s="112"/>
      <c r="F31" s="112"/>
      <c r="G31" s="112"/>
      <c r="H31" s="112"/>
      <c r="I31" s="112"/>
      <c r="J31" s="112"/>
      <c r="K31" s="112"/>
      <c r="L31" s="47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</row>
    <row r="32" spans="1:31" s="2" customFormat="1" ht="14.45" customHeight="1" x14ac:dyDescent="0.2">
      <c r="A32" s="261"/>
      <c r="B32" s="35"/>
      <c r="C32" s="261"/>
      <c r="D32" s="261"/>
      <c r="E32" s="261"/>
      <c r="F32" s="115" t="s">
        <v>34</v>
      </c>
      <c r="G32" s="261"/>
      <c r="H32" s="261"/>
      <c r="I32" s="115" t="s">
        <v>33</v>
      </c>
      <c r="J32" s="115" t="s">
        <v>35</v>
      </c>
      <c r="K32" s="261"/>
      <c r="L32" s="47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</row>
    <row r="33" spans="1:31" s="2" customFormat="1" ht="14.45" customHeight="1" x14ac:dyDescent="0.2">
      <c r="A33" s="261"/>
      <c r="B33" s="35"/>
      <c r="C33" s="261"/>
      <c r="D33" s="116" t="s">
        <v>36</v>
      </c>
      <c r="E33" s="260" t="s">
        <v>37</v>
      </c>
      <c r="F33" s="117">
        <f>ROUND((SUM(BE120:BE181)),  2)</f>
        <v>0</v>
      </c>
      <c r="G33" s="261"/>
      <c r="H33" s="261"/>
      <c r="I33" s="118">
        <v>0.21</v>
      </c>
      <c r="J33" s="117">
        <f>ROUND(((SUM(BE120:BE181))*I33),  2)</f>
        <v>0</v>
      </c>
      <c r="K33" s="261"/>
      <c r="L33" s="47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</row>
    <row r="34" spans="1:31" s="2" customFormat="1" ht="14.45" customHeight="1" x14ac:dyDescent="0.2">
      <c r="A34" s="261"/>
      <c r="B34" s="35"/>
      <c r="C34" s="261"/>
      <c r="D34" s="261"/>
      <c r="E34" s="260" t="s">
        <v>38</v>
      </c>
      <c r="F34" s="117">
        <f>ROUND((SUM(BF120:BF181)),  2)</f>
        <v>0</v>
      </c>
      <c r="G34" s="261"/>
      <c r="H34" s="261"/>
      <c r="I34" s="118">
        <v>0.15</v>
      </c>
      <c r="J34" s="117">
        <f>ROUND(((SUM(BF120:BF181))*I34),  2)</f>
        <v>0</v>
      </c>
      <c r="K34" s="261"/>
      <c r="L34" s="47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1"/>
      <c r="AD34" s="261"/>
      <c r="AE34" s="261"/>
    </row>
    <row r="35" spans="1:31" s="2" customFormat="1" ht="14.45" hidden="1" customHeight="1" x14ac:dyDescent="0.2">
      <c r="A35" s="261"/>
      <c r="B35" s="35"/>
      <c r="C35" s="261"/>
      <c r="D35" s="261"/>
      <c r="E35" s="260" t="s">
        <v>39</v>
      </c>
      <c r="F35" s="117">
        <f>ROUND((SUM(BG120:BG178)),  2)</f>
        <v>0</v>
      </c>
      <c r="G35" s="261"/>
      <c r="H35" s="261"/>
      <c r="I35" s="118">
        <v>0.21</v>
      </c>
      <c r="J35" s="117">
        <f>0</f>
        <v>0</v>
      </c>
      <c r="K35" s="261"/>
      <c r="L35" s="47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1"/>
      <c r="AD35" s="261"/>
      <c r="AE35" s="261"/>
    </row>
    <row r="36" spans="1:31" s="2" customFormat="1" ht="14.45" hidden="1" customHeight="1" x14ac:dyDescent="0.2">
      <c r="A36" s="261"/>
      <c r="B36" s="35"/>
      <c r="C36" s="261"/>
      <c r="D36" s="261"/>
      <c r="E36" s="260" t="s">
        <v>40</v>
      </c>
      <c r="F36" s="117">
        <f>ROUND((SUM(BH120:BH178)),  2)</f>
        <v>0</v>
      </c>
      <c r="G36" s="261"/>
      <c r="H36" s="261"/>
      <c r="I36" s="118">
        <v>0.15</v>
      </c>
      <c r="J36" s="117">
        <f>0</f>
        <v>0</v>
      </c>
      <c r="K36" s="261"/>
      <c r="L36" s="47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</row>
    <row r="37" spans="1:31" s="2" customFormat="1" ht="14.45" hidden="1" customHeight="1" x14ac:dyDescent="0.2">
      <c r="A37" s="261"/>
      <c r="B37" s="35"/>
      <c r="C37" s="261"/>
      <c r="D37" s="261"/>
      <c r="E37" s="260" t="s">
        <v>41</v>
      </c>
      <c r="F37" s="117">
        <f>ROUND((SUM(BI120:BI178)),  2)</f>
        <v>0</v>
      </c>
      <c r="G37" s="261"/>
      <c r="H37" s="261"/>
      <c r="I37" s="118">
        <v>0</v>
      </c>
      <c r="J37" s="117">
        <f>0</f>
        <v>0</v>
      </c>
      <c r="K37" s="261"/>
      <c r="L37" s="47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1"/>
      <c r="AD37" s="261"/>
      <c r="AE37" s="261"/>
    </row>
    <row r="38" spans="1:31" s="2" customFormat="1" ht="6.95" customHeight="1" x14ac:dyDescent="0.2">
      <c r="A38" s="261"/>
      <c r="B38" s="35"/>
      <c r="C38" s="261"/>
      <c r="D38" s="261"/>
      <c r="E38" s="261"/>
      <c r="F38" s="261"/>
      <c r="G38" s="261"/>
      <c r="H38" s="261"/>
      <c r="I38" s="261"/>
      <c r="J38" s="261"/>
      <c r="K38" s="261"/>
      <c r="L38" s="47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</row>
    <row r="39" spans="1:31" s="2" customFormat="1" ht="25.35" customHeight="1" x14ac:dyDescent="0.2">
      <c r="A39" s="261"/>
      <c r="B39" s="35"/>
      <c r="C39" s="119"/>
      <c r="D39" s="120" t="s">
        <v>42</v>
      </c>
      <c r="E39" s="121"/>
      <c r="F39" s="121"/>
      <c r="G39" s="122" t="s">
        <v>43</v>
      </c>
      <c r="H39" s="123" t="s">
        <v>44</v>
      </c>
      <c r="I39" s="121"/>
      <c r="J39" s="124">
        <f>SUM(J30:J37)</f>
        <v>0</v>
      </c>
      <c r="K39" s="125"/>
      <c r="L39" s="47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</row>
    <row r="40" spans="1:31" s="2" customFormat="1" ht="14.45" customHeight="1" x14ac:dyDescent="0.2">
      <c r="A40" s="261"/>
      <c r="B40" s="35"/>
      <c r="C40" s="261"/>
      <c r="D40" s="261"/>
      <c r="E40" s="261"/>
      <c r="F40" s="261"/>
      <c r="G40" s="261"/>
      <c r="H40" s="261"/>
      <c r="I40" s="261"/>
      <c r="J40" s="261"/>
      <c r="K40" s="261"/>
      <c r="L40" s="47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47"/>
      <c r="D50" s="126" t="s">
        <v>45</v>
      </c>
      <c r="E50" s="127"/>
      <c r="F50" s="127"/>
      <c r="G50" s="126" t="s">
        <v>46</v>
      </c>
      <c r="H50" s="127"/>
      <c r="I50" s="127"/>
      <c r="J50" s="127"/>
      <c r="K50" s="127"/>
      <c r="L50" s="47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61"/>
      <c r="B61" s="35"/>
      <c r="C61" s="261"/>
      <c r="D61" s="128" t="s">
        <v>47</v>
      </c>
      <c r="E61" s="129"/>
      <c r="F61" s="130" t="s">
        <v>48</v>
      </c>
      <c r="G61" s="128" t="s">
        <v>47</v>
      </c>
      <c r="H61" s="129"/>
      <c r="I61" s="129"/>
      <c r="J61" s="131" t="s">
        <v>48</v>
      </c>
      <c r="K61" s="129"/>
      <c r="L61" s="47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61"/>
      <c r="B65" s="35"/>
      <c r="C65" s="261"/>
      <c r="D65" s="126" t="s">
        <v>49</v>
      </c>
      <c r="E65" s="132"/>
      <c r="F65" s="132"/>
      <c r="G65" s="126" t="s">
        <v>50</v>
      </c>
      <c r="H65" s="132"/>
      <c r="I65" s="132"/>
      <c r="J65" s="132"/>
      <c r="K65" s="132"/>
      <c r="L65" s="47"/>
      <c r="S65" s="261"/>
      <c r="T65" s="261"/>
      <c r="U65" s="261"/>
      <c r="V65" s="261"/>
      <c r="W65" s="261"/>
      <c r="X65" s="261"/>
      <c r="Y65" s="261"/>
      <c r="Z65" s="261"/>
      <c r="AA65" s="261"/>
      <c r="AB65" s="261"/>
      <c r="AC65" s="261"/>
      <c r="AD65" s="261"/>
      <c r="AE65" s="261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61"/>
      <c r="B76" s="35"/>
      <c r="C76" s="261"/>
      <c r="D76" s="128" t="s">
        <v>47</v>
      </c>
      <c r="E76" s="129"/>
      <c r="F76" s="130" t="s">
        <v>48</v>
      </c>
      <c r="G76" s="128" t="s">
        <v>47</v>
      </c>
      <c r="H76" s="129"/>
      <c r="I76" s="129"/>
      <c r="J76" s="131" t="s">
        <v>48</v>
      </c>
      <c r="K76" s="129"/>
      <c r="L76" s="47"/>
      <c r="S76" s="261"/>
      <c r="T76" s="261"/>
      <c r="U76" s="261"/>
      <c r="V76" s="261"/>
      <c r="W76" s="261"/>
      <c r="X76" s="261"/>
      <c r="Y76" s="261"/>
      <c r="Z76" s="261"/>
      <c r="AA76" s="261"/>
      <c r="AB76" s="261"/>
      <c r="AC76" s="261"/>
      <c r="AD76" s="261"/>
      <c r="AE76" s="261"/>
    </row>
    <row r="77" spans="1:31" s="2" customFormat="1" ht="14.45" customHeight="1" x14ac:dyDescent="0.2">
      <c r="A77" s="261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7"/>
      <c r="S77" s="261"/>
      <c r="T77" s="261"/>
      <c r="U77" s="261"/>
      <c r="V77" s="261"/>
      <c r="W77" s="261"/>
      <c r="X77" s="261"/>
      <c r="Y77" s="261"/>
      <c r="Z77" s="261"/>
      <c r="AA77" s="261"/>
      <c r="AB77" s="261"/>
      <c r="AC77" s="261"/>
      <c r="AD77" s="261"/>
      <c r="AE77" s="261"/>
    </row>
    <row r="81" spans="1:47" s="2" customFormat="1" ht="6.95" customHeight="1" x14ac:dyDescent="0.2">
      <c r="A81" s="261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7"/>
      <c r="S81" s="261"/>
      <c r="T81" s="261"/>
      <c r="U81" s="261"/>
      <c r="V81" s="261"/>
      <c r="W81" s="261"/>
      <c r="X81" s="261"/>
      <c r="Y81" s="261"/>
      <c r="Z81" s="261"/>
      <c r="AA81" s="261"/>
      <c r="AB81" s="261"/>
      <c r="AC81" s="261"/>
      <c r="AD81" s="261"/>
      <c r="AE81" s="261"/>
    </row>
    <row r="82" spans="1:47" s="2" customFormat="1" ht="24.95" customHeight="1" x14ac:dyDescent="0.2">
      <c r="A82" s="261"/>
      <c r="B82" s="31"/>
      <c r="C82" s="22" t="s">
        <v>98</v>
      </c>
      <c r="D82" s="259"/>
      <c r="E82" s="259"/>
      <c r="F82" s="259"/>
      <c r="G82" s="259"/>
      <c r="H82" s="259"/>
      <c r="I82" s="259"/>
      <c r="J82" s="259"/>
      <c r="K82" s="259"/>
      <c r="L82" s="47"/>
      <c r="S82" s="261"/>
      <c r="T82" s="261"/>
      <c r="U82" s="261"/>
      <c r="V82" s="261"/>
      <c r="W82" s="261"/>
      <c r="X82" s="261"/>
      <c r="Y82" s="261"/>
      <c r="Z82" s="261"/>
      <c r="AA82" s="261"/>
      <c r="AB82" s="261"/>
      <c r="AC82" s="261"/>
      <c r="AD82" s="261"/>
      <c r="AE82" s="261"/>
    </row>
    <row r="83" spans="1:47" s="2" customFormat="1" ht="6.95" customHeight="1" x14ac:dyDescent="0.2">
      <c r="A83" s="261"/>
      <c r="B83" s="31"/>
      <c r="C83" s="259"/>
      <c r="D83" s="259"/>
      <c r="E83" s="259"/>
      <c r="F83" s="259"/>
      <c r="G83" s="259"/>
      <c r="H83" s="259"/>
      <c r="I83" s="259"/>
      <c r="J83" s="259"/>
      <c r="K83" s="259"/>
      <c r="L83" s="47"/>
      <c r="S83" s="261"/>
      <c r="T83" s="261"/>
      <c r="U83" s="261"/>
      <c r="V83" s="261"/>
      <c r="W83" s="261"/>
      <c r="X83" s="261"/>
      <c r="Y83" s="261"/>
      <c r="Z83" s="261"/>
      <c r="AA83" s="261"/>
      <c r="AB83" s="261"/>
      <c r="AC83" s="261"/>
      <c r="AD83" s="261"/>
      <c r="AE83" s="261"/>
    </row>
    <row r="84" spans="1:47" s="2" customFormat="1" ht="12" customHeight="1" x14ac:dyDescent="0.2">
      <c r="A84" s="261"/>
      <c r="B84" s="31"/>
      <c r="C84" s="258" t="s">
        <v>14</v>
      </c>
      <c r="D84" s="259"/>
      <c r="E84" s="259"/>
      <c r="F84" s="259"/>
      <c r="G84" s="259"/>
      <c r="H84" s="259"/>
      <c r="I84" s="259"/>
      <c r="J84" s="259"/>
      <c r="K84" s="259"/>
      <c r="L84" s="47"/>
      <c r="S84" s="261"/>
      <c r="T84" s="261"/>
      <c r="U84" s="261"/>
      <c r="V84" s="261"/>
      <c r="W84" s="261"/>
      <c r="X84" s="261"/>
      <c r="Y84" s="261"/>
      <c r="Z84" s="261"/>
      <c r="AA84" s="261"/>
      <c r="AB84" s="261"/>
      <c r="AC84" s="261"/>
      <c r="AD84" s="261"/>
      <c r="AE84" s="261"/>
    </row>
    <row r="85" spans="1:47" s="2" customFormat="1" ht="16.5" customHeight="1" x14ac:dyDescent="0.2">
      <c r="A85" s="261"/>
      <c r="B85" s="31"/>
      <c r="C85" s="259"/>
      <c r="D85" s="259"/>
      <c r="E85" s="361" t="str">
        <f>E7</f>
        <v>Rekonstrukce ul. Alejnikovova, Ostrava - Zábřeh</v>
      </c>
      <c r="F85" s="362"/>
      <c r="G85" s="362"/>
      <c r="H85" s="362"/>
      <c r="I85" s="259"/>
      <c r="J85" s="259"/>
      <c r="K85" s="259"/>
      <c r="L85" s="47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</row>
    <row r="86" spans="1:47" s="2" customFormat="1" ht="12" customHeight="1" x14ac:dyDescent="0.2">
      <c r="A86" s="261"/>
      <c r="B86" s="31"/>
      <c r="C86" s="258" t="s">
        <v>96</v>
      </c>
      <c r="D86" s="259"/>
      <c r="E86" s="259"/>
      <c r="F86" s="259"/>
      <c r="G86" s="259"/>
      <c r="H86" s="259"/>
      <c r="I86" s="259"/>
      <c r="J86" s="259"/>
      <c r="K86" s="259"/>
      <c r="L86" s="47"/>
      <c r="S86" s="261"/>
      <c r="T86" s="261"/>
      <c r="U86" s="261"/>
      <c r="V86" s="261"/>
      <c r="W86" s="261"/>
      <c r="X86" s="261"/>
      <c r="Y86" s="261"/>
      <c r="Z86" s="261"/>
      <c r="AA86" s="261"/>
      <c r="AB86" s="261"/>
      <c r="AC86" s="261"/>
      <c r="AD86" s="261"/>
      <c r="AE86" s="261"/>
    </row>
    <row r="87" spans="1:47" s="2" customFormat="1" ht="16.5" customHeight="1" x14ac:dyDescent="0.2">
      <c r="A87" s="261"/>
      <c r="B87" s="31"/>
      <c r="C87" s="259"/>
      <c r="D87" s="259"/>
      <c r="E87" s="358" t="str">
        <f>E9</f>
        <v>402 - SO 402 - Ochrana IS</v>
      </c>
      <c r="F87" s="363"/>
      <c r="G87" s="363"/>
      <c r="H87" s="363"/>
      <c r="I87" s="259"/>
      <c r="J87" s="259"/>
      <c r="K87" s="259"/>
      <c r="L87" s="47"/>
      <c r="S87" s="261"/>
      <c r="T87" s="261"/>
      <c r="U87" s="261"/>
      <c r="V87" s="261"/>
      <c r="W87" s="261"/>
      <c r="X87" s="261"/>
      <c r="Y87" s="261"/>
      <c r="Z87" s="261"/>
      <c r="AA87" s="261"/>
      <c r="AB87" s="261"/>
      <c r="AC87" s="261"/>
      <c r="AD87" s="261"/>
      <c r="AE87" s="261"/>
    </row>
    <row r="88" spans="1:47" s="2" customFormat="1" ht="6.95" customHeight="1" x14ac:dyDescent="0.2">
      <c r="A88" s="261"/>
      <c r="B88" s="31"/>
      <c r="C88" s="259"/>
      <c r="D88" s="259"/>
      <c r="E88" s="259"/>
      <c r="F88" s="259"/>
      <c r="G88" s="259"/>
      <c r="H88" s="259"/>
      <c r="I88" s="259"/>
      <c r="J88" s="259"/>
      <c r="K88" s="259"/>
      <c r="L88" s="47"/>
      <c r="S88" s="261"/>
      <c r="T88" s="261"/>
      <c r="U88" s="261"/>
      <c r="V88" s="261"/>
      <c r="W88" s="261"/>
      <c r="X88" s="261"/>
      <c r="Y88" s="261"/>
      <c r="Z88" s="261"/>
      <c r="AA88" s="261"/>
      <c r="AB88" s="261"/>
      <c r="AC88" s="261"/>
      <c r="AD88" s="261"/>
      <c r="AE88" s="261"/>
    </row>
    <row r="89" spans="1:47" s="2" customFormat="1" ht="12" customHeight="1" x14ac:dyDescent="0.2">
      <c r="A89" s="261"/>
      <c r="B89" s="31"/>
      <c r="C89" s="258" t="s">
        <v>18</v>
      </c>
      <c r="D89" s="259"/>
      <c r="E89" s="259"/>
      <c r="F89" s="255" t="str">
        <f>F12</f>
        <v xml:space="preserve"> </v>
      </c>
      <c r="G89" s="259"/>
      <c r="H89" s="259"/>
      <c r="I89" s="258" t="s">
        <v>20</v>
      </c>
      <c r="J89" s="257">
        <f>IF(J12="","",J12)</f>
        <v>44105</v>
      </c>
      <c r="K89" s="259"/>
      <c r="L89" s="47"/>
      <c r="S89" s="261"/>
      <c r="T89" s="261"/>
      <c r="U89" s="261"/>
      <c r="V89" s="261"/>
      <c r="W89" s="261"/>
      <c r="X89" s="261"/>
      <c r="Y89" s="261"/>
      <c r="Z89" s="261"/>
      <c r="AA89" s="261"/>
      <c r="AB89" s="261"/>
      <c r="AC89" s="261"/>
      <c r="AD89" s="261"/>
      <c r="AE89" s="261"/>
    </row>
    <row r="90" spans="1:47" s="2" customFormat="1" ht="6.95" customHeight="1" x14ac:dyDescent="0.2">
      <c r="A90" s="261"/>
      <c r="B90" s="31"/>
      <c r="C90" s="259"/>
      <c r="D90" s="259"/>
      <c r="E90" s="259"/>
      <c r="F90" s="259"/>
      <c r="G90" s="259"/>
      <c r="H90" s="259"/>
      <c r="I90" s="259"/>
      <c r="J90" s="259"/>
      <c r="K90" s="259"/>
      <c r="L90" s="47"/>
      <c r="S90" s="261"/>
      <c r="T90" s="261"/>
      <c r="U90" s="261"/>
      <c r="V90" s="261"/>
      <c r="W90" s="261"/>
      <c r="X90" s="261"/>
      <c r="Y90" s="261"/>
      <c r="Z90" s="261"/>
      <c r="AA90" s="261"/>
      <c r="AB90" s="261"/>
      <c r="AC90" s="261"/>
      <c r="AD90" s="261"/>
      <c r="AE90" s="261"/>
    </row>
    <row r="91" spans="1:47" s="2" customFormat="1" ht="15.2" customHeight="1" x14ac:dyDescent="0.2">
      <c r="A91" s="261"/>
      <c r="B91" s="31"/>
      <c r="C91" s="258" t="s">
        <v>21</v>
      </c>
      <c r="D91" s="259"/>
      <c r="E91" s="259"/>
      <c r="F91" s="255" t="str">
        <f>E15</f>
        <v>Statutární město Ostrava</v>
      </c>
      <c r="G91" s="259"/>
      <c r="H91" s="259"/>
      <c r="I91" s="258" t="s">
        <v>26</v>
      </c>
      <c r="J91" s="254" t="str">
        <f>E21</f>
        <v>Ing. David Klimša</v>
      </c>
      <c r="K91" s="259"/>
      <c r="L91" s="47"/>
      <c r="S91" s="261"/>
      <c r="T91" s="261"/>
      <c r="U91" s="261"/>
      <c r="V91" s="261"/>
      <c r="W91" s="261"/>
      <c r="X91" s="261"/>
      <c r="Y91" s="261"/>
      <c r="Z91" s="261"/>
      <c r="AA91" s="261"/>
      <c r="AB91" s="261"/>
      <c r="AC91" s="261"/>
      <c r="AD91" s="261"/>
      <c r="AE91" s="261"/>
    </row>
    <row r="92" spans="1:47" s="2" customFormat="1" ht="15.2" customHeight="1" x14ac:dyDescent="0.2">
      <c r="A92" s="261"/>
      <c r="B92" s="31"/>
      <c r="C92" s="258" t="s">
        <v>24</v>
      </c>
      <c r="D92" s="259"/>
      <c r="E92" s="259"/>
      <c r="F92" s="255" t="str">
        <f>IF(E18="","",E18)</f>
        <v>dle výběrového řízení</v>
      </c>
      <c r="G92" s="259"/>
      <c r="H92" s="259"/>
      <c r="I92" s="258" t="s">
        <v>29</v>
      </c>
      <c r="J92" s="254" t="str">
        <f>E24</f>
        <v>Ing. David Klimša</v>
      </c>
      <c r="K92" s="259"/>
      <c r="L92" s="47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</row>
    <row r="93" spans="1:47" s="2" customFormat="1" ht="10.35" customHeight="1" x14ac:dyDescent="0.2">
      <c r="A93" s="261"/>
      <c r="B93" s="31"/>
      <c r="C93" s="259"/>
      <c r="D93" s="259"/>
      <c r="E93" s="259"/>
      <c r="F93" s="259"/>
      <c r="G93" s="259"/>
      <c r="H93" s="259"/>
      <c r="I93" s="259"/>
      <c r="J93" s="259"/>
      <c r="K93" s="259"/>
      <c r="L93" s="47"/>
      <c r="S93" s="261"/>
      <c r="T93" s="261"/>
      <c r="U93" s="261"/>
      <c r="V93" s="261"/>
      <c r="W93" s="261"/>
      <c r="X93" s="261"/>
      <c r="Y93" s="261"/>
      <c r="Z93" s="261"/>
      <c r="AA93" s="261"/>
      <c r="AB93" s="261"/>
      <c r="AC93" s="261"/>
      <c r="AD93" s="261"/>
      <c r="AE93" s="261"/>
    </row>
    <row r="94" spans="1:47" s="2" customFormat="1" ht="29.25" customHeight="1" x14ac:dyDescent="0.2">
      <c r="A94" s="261"/>
      <c r="B94" s="31"/>
      <c r="C94" s="137" t="s">
        <v>99</v>
      </c>
      <c r="D94" s="138"/>
      <c r="E94" s="138"/>
      <c r="F94" s="138"/>
      <c r="G94" s="138"/>
      <c r="H94" s="138"/>
      <c r="I94" s="138"/>
      <c r="J94" s="139" t="s">
        <v>100</v>
      </c>
      <c r="K94" s="138"/>
      <c r="L94" s="47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261"/>
      <c r="AD94" s="261"/>
      <c r="AE94" s="261"/>
    </row>
    <row r="95" spans="1:47" s="2" customFormat="1" ht="10.35" customHeight="1" x14ac:dyDescent="0.2">
      <c r="A95" s="261"/>
      <c r="B95" s="31"/>
      <c r="C95" s="259"/>
      <c r="D95" s="259"/>
      <c r="E95" s="259"/>
      <c r="F95" s="259"/>
      <c r="G95" s="259"/>
      <c r="H95" s="259"/>
      <c r="I95" s="259"/>
      <c r="J95" s="259"/>
      <c r="K95" s="259"/>
      <c r="L95" s="47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</row>
    <row r="96" spans="1:47" s="2" customFormat="1" ht="22.9" customHeight="1" x14ac:dyDescent="0.2">
      <c r="A96" s="261"/>
      <c r="B96" s="31"/>
      <c r="C96" s="140" t="s">
        <v>101</v>
      </c>
      <c r="D96" s="259"/>
      <c r="E96" s="259"/>
      <c r="F96" s="259"/>
      <c r="G96" s="259"/>
      <c r="H96" s="259"/>
      <c r="I96" s="259"/>
      <c r="J96" s="252">
        <f>J120</f>
        <v>0</v>
      </c>
      <c r="K96" s="259"/>
      <c r="L96" s="47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U96" s="16" t="s">
        <v>102</v>
      </c>
    </row>
    <row r="97" spans="1:31" s="9" customFormat="1" ht="24.95" customHeight="1" x14ac:dyDescent="0.2">
      <c r="B97" s="141"/>
      <c r="C97" s="142"/>
      <c r="D97" s="143" t="s">
        <v>103</v>
      </c>
      <c r="E97" s="144"/>
      <c r="F97" s="144"/>
      <c r="G97" s="144"/>
      <c r="H97" s="144"/>
      <c r="I97" s="144"/>
      <c r="J97" s="145">
        <f>J121</f>
        <v>0</v>
      </c>
      <c r="K97" s="142"/>
      <c r="L97" s="146"/>
    </row>
    <row r="98" spans="1:31" s="9" customFormat="1" ht="24.95" customHeight="1" x14ac:dyDescent="0.2">
      <c r="B98" s="141"/>
      <c r="C98" s="142"/>
      <c r="D98" s="143" t="s">
        <v>221</v>
      </c>
      <c r="E98" s="144"/>
      <c r="F98" s="144"/>
      <c r="G98" s="144"/>
      <c r="H98" s="144"/>
      <c r="I98" s="144"/>
      <c r="J98" s="145">
        <f>J163</f>
        <v>0</v>
      </c>
      <c r="K98" s="142"/>
      <c r="L98" s="146"/>
    </row>
    <row r="99" spans="1:31" s="9" customFormat="1" ht="24.95" customHeight="1" x14ac:dyDescent="0.2">
      <c r="B99" s="141"/>
      <c r="C99" s="142"/>
      <c r="D99" s="143" t="s">
        <v>104</v>
      </c>
      <c r="E99" s="144"/>
      <c r="F99" s="144"/>
      <c r="G99" s="144"/>
      <c r="H99" s="144"/>
      <c r="I99" s="144"/>
      <c r="J99" s="145">
        <f>J173</f>
        <v>0</v>
      </c>
      <c r="K99" s="142"/>
      <c r="L99" s="146"/>
    </row>
    <row r="100" spans="1:31" s="9" customFormat="1" ht="24.95" customHeight="1" x14ac:dyDescent="0.2">
      <c r="B100" s="141"/>
      <c r="C100" s="142"/>
      <c r="D100" s="143" t="s">
        <v>222</v>
      </c>
      <c r="E100" s="144"/>
      <c r="F100" s="144"/>
      <c r="G100" s="144"/>
      <c r="H100" s="144"/>
      <c r="I100" s="144"/>
      <c r="J100" s="145">
        <f>J179</f>
        <v>0</v>
      </c>
      <c r="K100" s="142"/>
      <c r="L100" s="146"/>
    </row>
    <row r="101" spans="1:31" s="2" customFormat="1" ht="21.75" customHeight="1" x14ac:dyDescent="0.2">
      <c r="A101" s="261"/>
      <c r="B101" s="31"/>
      <c r="C101" s="259"/>
      <c r="D101" s="259"/>
      <c r="E101" s="259"/>
      <c r="F101" s="259"/>
      <c r="G101" s="259"/>
      <c r="H101" s="259"/>
      <c r="I101" s="259"/>
      <c r="J101" s="259"/>
      <c r="K101" s="259"/>
      <c r="L101" s="47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261"/>
      <c r="AD101" s="261"/>
      <c r="AE101" s="261"/>
    </row>
    <row r="102" spans="1:31" s="2" customFormat="1" ht="6.95" customHeight="1" x14ac:dyDescent="0.2">
      <c r="A102" s="261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7"/>
      <c r="S102" s="261"/>
      <c r="T102" s="261"/>
      <c r="U102" s="261"/>
      <c r="V102" s="261"/>
      <c r="W102" s="261"/>
      <c r="X102" s="261"/>
      <c r="Y102" s="261"/>
      <c r="Z102" s="261"/>
      <c r="AA102" s="261"/>
      <c r="AB102" s="261"/>
      <c r="AC102" s="261"/>
      <c r="AD102" s="261"/>
      <c r="AE102" s="261"/>
    </row>
    <row r="106" spans="1:31" s="2" customFormat="1" ht="6.95" customHeight="1" x14ac:dyDescent="0.2">
      <c r="A106" s="261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261"/>
      <c r="T106" s="261"/>
      <c r="U106" s="261"/>
      <c r="V106" s="261"/>
      <c r="W106" s="261"/>
      <c r="X106" s="261"/>
      <c r="Y106" s="261"/>
      <c r="Z106" s="261"/>
      <c r="AA106" s="261"/>
      <c r="AB106" s="261"/>
      <c r="AC106" s="261"/>
      <c r="AD106" s="261"/>
      <c r="AE106" s="261"/>
    </row>
    <row r="107" spans="1:31" s="2" customFormat="1" ht="24.95" customHeight="1" x14ac:dyDescent="0.2">
      <c r="A107" s="261"/>
      <c r="B107" s="31"/>
      <c r="C107" s="22" t="s">
        <v>106</v>
      </c>
      <c r="D107" s="259"/>
      <c r="E107" s="259"/>
      <c r="F107" s="259"/>
      <c r="G107" s="259"/>
      <c r="H107" s="259"/>
      <c r="I107" s="259"/>
      <c r="J107" s="259"/>
      <c r="K107" s="259"/>
      <c r="L107" s="47"/>
      <c r="S107" s="261"/>
      <c r="T107" s="261"/>
      <c r="U107" s="261"/>
      <c r="V107" s="261"/>
      <c r="W107" s="261"/>
      <c r="X107" s="261"/>
      <c r="Y107" s="261"/>
      <c r="Z107" s="261"/>
      <c r="AA107" s="261"/>
      <c r="AB107" s="261"/>
      <c r="AC107" s="261"/>
      <c r="AD107" s="261"/>
      <c r="AE107" s="261"/>
    </row>
    <row r="108" spans="1:31" s="2" customFormat="1" ht="6.95" customHeight="1" x14ac:dyDescent="0.2">
      <c r="A108" s="261"/>
      <c r="B108" s="31"/>
      <c r="C108" s="259"/>
      <c r="D108" s="259"/>
      <c r="E108" s="259"/>
      <c r="F108" s="259"/>
      <c r="G108" s="259"/>
      <c r="H108" s="259"/>
      <c r="I108" s="259"/>
      <c r="J108" s="259"/>
      <c r="K108" s="259"/>
      <c r="L108" s="47"/>
      <c r="S108" s="261"/>
      <c r="T108" s="261"/>
      <c r="U108" s="261"/>
      <c r="V108" s="261"/>
      <c r="W108" s="261"/>
      <c r="X108" s="261"/>
      <c r="Y108" s="261"/>
      <c r="Z108" s="261"/>
      <c r="AA108" s="261"/>
      <c r="AB108" s="261"/>
      <c r="AC108" s="261"/>
      <c r="AD108" s="261"/>
      <c r="AE108" s="261"/>
    </row>
    <row r="109" spans="1:31" s="2" customFormat="1" ht="12" customHeight="1" x14ac:dyDescent="0.2">
      <c r="A109" s="261"/>
      <c r="B109" s="31"/>
      <c r="C109" s="258" t="s">
        <v>14</v>
      </c>
      <c r="D109" s="259"/>
      <c r="E109" s="259"/>
      <c r="F109" s="259"/>
      <c r="G109" s="259"/>
      <c r="H109" s="259"/>
      <c r="I109" s="259"/>
      <c r="J109" s="259"/>
      <c r="K109" s="259"/>
      <c r="L109" s="47"/>
      <c r="S109" s="261"/>
      <c r="T109" s="261"/>
      <c r="U109" s="261"/>
      <c r="V109" s="261"/>
      <c r="W109" s="261"/>
      <c r="X109" s="261"/>
      <c r="Y109" s="261"/>
      <c r="Z109" s="261"/>
      <c r="AA109" s="261"/>
      <c r="AB109" s="261"/>
      <c r="AC109" s="261"/>
      <c r="AD109" s="261"/>
      <c r="AE109" s="261"/>
    </row>
    <row r="110" spans="1:31" s="2" customFormat="1" ht="16.5" customHeight="1" x14ac:dyDescent="0.2">
      <c r="A110" s="261"/>
      <c r="B110" s="31"/>
      <c r="C110" s="259"/>
      <c r="D110" s="259"/>
      <c r="E110" s="361" t="str">
        <f>E7</f>
        <v>Rekonstrukce ul. Alejnikovova, Ostrava - Zábřeh</v>
      </c>
      <c r="F110" s="362"/>
      <c r="G110" s="362"/>
      <c r="H110" s="362"/>
      <c r="I110" s="259"/>
      <c r="J110" s="259"/>
      <c r="K110" s="259"/>
      <c r="L110" s="47"/>
      <c r="S110" s="261"/>
      <c r="T110" s="261"/>
      <c r="U110" s="261"/>
      <c r="V110" s="261"/>
      <c r="W110" s="261"/>
      <c r="X110" s="261"/>
      <c r="Y110" s="261"/>
      <c r="Z110" s="261"/>
      <c r="AA110" s="261"/>
      <c r="AB110" s="261"/>
      <c r="AC110" s="261"/>
      <c r="AD110" s="261"/>
      <c r="AE110" s="261"/>
    </row>
    <row r="111" spans="1:31" s="2" customFormat="1" ht="12" customHeight="1" x14ac:dyDescent="0.2">
      <c r="A111" s="261"/>
      <c r="B111" s="31"/>
      <c r="C111" s="258" t="s">
        <v>96</v>
      </c>
      <c r="D111" s="259"/>
      <c r="E111" s="259"/>
      <c r="F111" s="259"/>
      <c r="G111" s="259"/>
      <c r="H111" s="259"/>
      <c r="I111" s="259"/>
      <c r="J111" s="259"/>
      <c r="K111" s="259"/>
      <c r="L111" s="47"/>
      <c r="S111" s="261"/>
      <c r="T111" s="261"/>
      <c r="U111" s="261"/>
      <c r="V111" s="261"/>
      <c r="W111" s="261"/>
      <c r="X111" s="261"/>
      <c r="Y111" s="261"/>
      <c r="Z111" s="261"/>
      <c r="AA111" s="261"/>
      <c r="AB111" s="261"/>
      <c r="AC111" s="261"/>
      <c r="AD111" s="261"/>
      <c r="AE111" s="261"/>
    </row>
    <row r="112" spans="1:31" s="2" customFormat="1" ht="16.5" customHeight="1" x14ac:dyDescent="0.2">
      <c r="A112" s="261"/>
      <c r="B112" s="31"/>
      <c r="C112" s="259"/>
      <c r="D112" s="259"/>
      <c r="E112" s="358" t="str">
        <f>E9</f>
        <v>402 - SO 402 - Ochrana IS</v>
      </c>
      <c r="F112" s="363"/>
      <c r="G112" s="363"/>
      <c r="H112" s="363"/>
      <c r="I112" s="259"/>
      <c r="J112" s="259"/>
      <c r="K112" s="259"/>
      <c r="L112" s="47"/>
      <c r="S112" s="261"/>
      <c r="T112" s="261"/>
      <c r="U112" s="261"/>
      <c r="V112" s="261"/>
      <c r="W112" s="261"/>
      <c r="X112" s="261"/>
      <c r="Y112" s="261"/>
      <c r="Z112" s="261"/>
      <c r="AA112" s="261"/>
      <c r="AB112" s="261"/>
      <c r="AC112" s="261"/>
      <c r="AD112" s="261"/>
      <c r="AE112" s="261"/>
    </row>
    <row r="113" spans="1:65" s="2" customFormat="1" ht="6.95" customHeight="1" x14ac:dyDescent="0.2">
      <c r="A113" s="261"/>
      <c r="B113" s="31"/>
      <c r="C113" s="259"/>
      <c r="D113" s="259"/>
      <c r="E113" s="259"/>
      <c r="F113" s="259"/>
      <c r="G113" s="259"/>
      <c r="H113" s="259"/>
      <c r="I113" s="259"/>
      <c r="J113" s="259"/>
      <c r="K113" s="259"/>
      <c r="L113" s="47"/>
      <c r="S113" s="261"/>
      <c r="T113" s="261"/>
      <c r="U113" s="261"/>
      <c r="V113" s="261"/>
      <c r="W113" s="261"/>
      <c r="X113" s="261"/>
      <c r="Y113" s="261"/>
      <c r="Z113" s="261"/>
      <c r="AA113" s="261"/>
      <c r="AB113" s="261"/>
      <c r="AC113" s="261"/>
      <c r="AD113" s="261"/>
      <c r="AE113" s="261"/>
    </row>
    <row r="114" spans="1:65" s="2" customFormat="1" ht="12" customHeight="1" x14ac:dyDescent="0.2">
      <c r="A114" s="261"/>
      <c r="B114" s="31"/>
      <c r="C114" s="258" t="s">
        <v>18</v>
      </c>
      <c r="D114" s="259"/>
      <c r="E114" s="259"/>
      <c r="F114" s="255" t="str">
        <f>F12</f>
        <v xml:space="preserve"> </v>
      </c>
      <c r="G114" s="259"/>
      <c r="H114" s="259"/>
      <c r="I114" s="258" t="s">
        <v>20</v>
      </c>
      <c r="J114" s="257">
        <f>IF(J12="","",J12)</f>
        <v>44105</v>
      </c>
      <c r="K114" s="259"/>
      <c r="L114" s="47"/>
      <c r="S114" s="261"/>
      <c r="T114" s="261"/>
      <c r="U114" s="261"/>
      <c r="V114" s="261"/>
      <c r="W114" s="261"/>
      <c r="X114" s="261"/>
      <c r="Y114" s="261"/>
      <c r="Z114" s="261"/>
      <c r="AA114" s="261"/>
      <c r="AB114" s="261"/>
      <c r="AC114" s="261"/>
      <c r="AD114" s="261"/>
      <c r="AE114" s="261"/>
    </row>
    <row r="115" spans="1:65" s="2" customFormat="1" ht="6.95" customHeight="1" x14ac:dyDescent="0.2">
      <c r="A115" s="261"/>
      <c r="B115" s="31"/>
      <c r="C115" s="259"/>
      <c r="D115" s="259"/>
      <c r="E115" s="259"/>
      <c r="F115" s="259"/>
      <c r="G115" s="259"/>
      <c r="H115" s="259"/>
      <c r="I115" s="259"/>
      <c r="J115" s="259"/>
      <c r="K115" s="259"/>
      <c r="L115" s="47"/>
      <c r="S115" s="261"/>
      <c r="T115" s="261"/>
      <c r="U115" s="261"/>
      <c r="V115" s="261"/>
      <c r="W115" s="261"/>
      <c r="X115" s="261"/>
      <c r="Y115" s="261"/>
      <c r="Z115" s="261"/>
      <c r="AA115" s="261"/>
      <c r="AB115" s="261"/>
      <c r="AC115" s="261"/>
      <c r="AD115" s="261"/>
      <c r="AE115" s="261"/>
    </row>
    <row r="116" spans="1:65" s="2" customFormat="1" ht="15.2" customHeight="1" x14ac:dyDescent="0.2">
      <c r="A116" s="261"/>
      <c r="B116" s="31"/>
      <c r="C116" s="258" t="s">
        <v>21</v>
      </c>
      <c r="D116" s="259"/>
      <c r="E116" s="259"/>
      <c r="F116" s="255" t="str">
        <f>E15</f>
        <v>Statutární město Ostrava</v>
      </c>
      <c r="G116" s="259"/>
      <c r="H116" s="259"/>
      <c r="I116" s="258" t="s">
        <v>26</v>
      </c>
      <c r="J116" s="254" t="str">
        <f>E21</f>
        <v>Ing. David Klimša</v>
      </c>
      <c r="K116" s="259"/>
      <c r="L116" s="47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</row>
    <row r="117" spans="1:65" s="2" customFormat="1" ht="15.2" customHeight="1" x14ac:dyDescent="0.2">
      <c r="A117" s="261"/>
      <c r="B117" s="31"/>
      <c r="C117" s="258" t="s">
        <v>24</v>
      </c>
      <c r="D117" s="259"/>
      <c r="E117" s="259"/>
      <c r="F117" s="255" t="str">
        <f>IF(E18="","",E18)</f>
        <v>dle výběrového řízení</v>
      </c>
      <c r="G117" s="259"/>
      <c r="H117" s="259"/>
      <c r="I117" s="258" t="s">
        <v>29</v>
      </c>
      <c r="J117" s="254" t="str">
        <f>E24</f>
        <v>Ing. David Klimša</v>
      </c>
      <c r="K117" s="259"/>
      <c r="L117" s="47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</row>
    <row r="118" spans="1:65" s="2" customFormat="1" ht="10.35" customHeight="1" x14ac:dyDescent="0.2">
      <c r="A118" s="261"/>
      <c r="B118" s="31"/>
      <c r="C118" s="259"/>
      <c r="D118" s="259"/>
      <c r="E118" s="259"/>
      <c r="F118" s="259"/>
      <c r="G118" s="259"/>
      <c r="H118" s="259"/>
      <c r="I118" s="259"/>
      <c r="J118" s="259"/>
      <c r="K118" s="259"/>
      <c r="L118" s="47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</row>
    <row r="119" spans="1:65" s="10" customFormat="1" ht="29.25" customHeight="1" x14ac:dyDescent="0.2">
      <c r="A119" s="147"/>
      <c r="B119" s="148"/>
      <c r="C119" s="149" t="s">
        <v>107</v>
      </c>
      <c r="D119" s="150" t="s">
        <v>57</v>
      </c>
      <c r="E119" s="150" t="s">
        <v>53</v>
      </c>
      <c r="F119" s="150" t="s">
        <v>54</v>
      </c>
      <c r="G119" s="150" t="s">
        <v>108</v>
      </c>
      <c r="H119" s="150" t="s">
        <v>109</v>
      </c>
      <c r="I119" s="150" t="s">
        <v>110</v>
      </c>
      <c r="J119" s="150" t="s">
        <v>100</v>
      </c>
      <c r="K119" s="151" t="s">
        <v>111</v>
      </c>
      <c r="L119" s="152"/>
      <c r="M119" s="71" t="s">
        <v>1</v>
      </c>
      <c r="N119" s="72" t="s">
        <v>36</v>
      </c>
      <c r="O119" s="72" t="s">
        <v>112</v>
      </c>
      <c r="P119" s="72" t="s">
        <v>113</v>
      </c>
      <c r="Q119" s="72" t="s">
        <v>114</v>
      </c>
      <c r="R119" s="72" t="s">
        <v>115</v>
      </c>
      <c r="S119" s="72" t="s">
        <v>116</v>
      </c>
      <c r="T119" s="73" t="s">
        <v>117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pans="1:65" s="2" customFormat="1" ht="22.9" customHeight="1" x14ac:dyDescent="0.25">
      <c r="A120" s="261"/>
      <c r="B120" s="31"/>
      <c r="C120" s="78" t="s">
        <v>118</v>
      </c>
      <c r="D120" s="259"/>
      <c r="E120" s="259"/>
      <c r="F120" s="259"/>
      <c r="G120" s="259"/>
      <c r="H120" s="259"/>
      <c r="I120" s="259"/>
      <c r="J120" s="153">
        <f>BK120</f>
        <v>0</v>
      </c>
      <c r="K120" s="259"/>
      <c r="L120" s="35"/>
      <c r="M120" s="376"/>
      <c r="N120" s="154"/>
      <c r="O120" s="75"/>
      <c r="P120" s="155">
        <f>P121+P163+P173+P179</f>
        <v>193.30196400000003</v>
      </c>
      <c r="Q120" s="75"/>
      <c r="R120" s="155">
        <f>R121+R163+R173+R179</f>
        <v>10.686235</v>
      </c>
      <c r="S120" s="75"/>
      <c r="T120" s="156">
        <f>T121+T163+T173+T179</f>
        <v>0</v>
      </c>
      <c r="U120" s="261"/>
      <c r="V120" s="261"/>
      <c r="W120" s="261"/>
      <c r="X120" s="261"/>
      <c r="Y120" s="261"/>
      <c r="Z120" s="261"/>
      <c r="AA120" s="261"/>
      <c r="AB120" s="261"/>
      <c r="AC120" s="261"/>
      <c r="AD120" s="261"/>
      <c r="AE120" s="261"/>
      <c r="AT120" s="16" t="s">
        <v>71</v>
      </c>
      <c r="AU120" s="16" t="s">
        <v>102</v>
      </c>
      <c r="BK120" s="157">
        <f>BK121+BK163+BK173+BK179</f>
        <v>0</v>
      </c>
    </row>
    <row r="121" spans="1:65" s="11" customFormat="1" ht="25.9" customHeight="1" x14ac:dyDescent="0.2">
      <c r="B121" s="158"/>
      <c r="C121" s="159"/>
      <c r="D121" s="160" t="s">
        <v>71</v>
      </c>
      <c r="E121" s="161" t="s">
        <v>80</v>
      </c>
      <c r="F121" s="161" t="s">
        <v>119</v>
      </c>
      <c r="G121" s="159"/>
      <c r="H121" s="159"/>
      <c r="I121" s="159"/>
      <c r="J121" s="162">
        <f>BK121</f>
        <v>0</v>
      </c>
      <c r="K121" s="159"/>
      <c r="L121" s="163"/>
      <c r="M121" s="377"/>
      <c r="N121" s="164"/>
      <c r="O121" s="164"/>
      <c r="P121" s="165">
        <f>SUM(P122:P162)</f>
        <v>122.27418400000001</v>
      </c>
      <c r="Q121" s="164"/>
      <c r="R121" s="165">
        <f>SUM(R122:R162)</f>
        <v>0</v>
      </c>
      <c r="S121" s="164"/>
      <c r="T121" s="166">
        <f>SUM(T122:T162)</f>
        <v>0</v>
      </c>
      <c r="AR121" s="167" t="s">
        <v>80</v>
      </c>
      <c r="AT121" s="168" t="s">
        <v>71</v>
      </c>
      <c r="AU121" s="168" t="s">
        <v>72</v>
      </c>
      <c r="AY121" s="167" t="s">
        <v>120</v>
      </c>
      <c r="BK121" s="169">
        <f>SUM(BK122:BK162)</f>
        <v>0</v>
      </c>
    </row>
    <row r="122" spans="1:65" s="2" customFormat="1" ht="24" customHeight="1" x14ac:dyDescent="0.2">
      <c r="A122" s="261"/>
      <c r="B122" s="31"/>
      <c r="C122" s="170" t="s">
        <v>80</v>
      </c>
      <c r="D122" s="170" t="s">
        <v>121</v>
      </c>
      <c r="E122" s="171" t="s">
        <v>352</v>
      </c>
      <c r="F122" s="172" t="s">
        <v>353</v>
      </c>
      <c r="G122" s="173" t="s">
        <v>187</v>
      </c>
      <c r="H122" s="174">
        <v>98.88</v>
      </c>
      <c r="I122" s="374">
        <v>0</v>
      </c>
      <c r="J122" s="175">
        <f>ROUND(I122*H122,2)</f>
        <v>0</v>
      </c>
      <c r="K122" s="172" t="s">
        <v>123</v>
      </c>
      <c r="L122" s="35"/>
      <c r="M122" s="381" t="s">
        <v>1</v>
      </c>
      <c r="N122" s="176" t="s">
        <v>37</v>
      </c>
      <c r="O122" s="177">
        <v>0.871</v>
      </c>
      <c r="P122" s="177">
        <f>O122*H122</f>
        <v>86.124479999999991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R122" s="179" t="s">
        <v>124</v>
      </c>
      <c r="AT122" s="179" t="s">
        <v>121</v>
      </c>
      <c r="AU122" s="179" t="s">
        <v>80</v>
      </c>
      <c r="AY122" s="16" t="s">
        <v>120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80</v>
      </c>
      <c r="BK122" s="180">
        <f>ROUND(I122*H122,2)</f>
        <v>0</v>
      </c>
      <c r="BL122" s="16" t="s">
        <v>124</v>
      </c>
      <c r="BM122" s="179" t="s">
        <v>354</v>
      </c>
    </row>
    <row r="123" spans="1:65" s="13" customFormat="1" x14ac:dyDescent="0.2">
      <c r="B123" s="190"/>
      <c r="C123" s="191"/>
      <c r="D123" s="183" t="s">
        <v>125</v>
      </c>
      <c r="E123" s="192" t="s">
        <v>1</v>
      </c>
      <c r="F123" s="185" t="s">
        <v>548</v>
      </c>
      <c r="G123" s="191"/>
      <c r="H123" s="194"/>
      <c r="I123" s="370"/>
      <c r="J123" s="191"/>
      <c r="K123" s="191"/>
      <c r="L123" s="195"/>
      <c r="M123" s="379"/>
      <c r="N123" s="196"/>
      <c r="O123" s="196"/>
      <c r="P123" s="196"/>
      <c r="Q123" s="196"/>
      <c r="R123" s="196"/>
      <c r="S123" s="196"/>
      <c r="T123" s="197"/>
      <c r="AT123" s="198" t="s">
        <v>125</v>
      </c>
      <c r="AU123" s="198" t="s">
        <v>80</v>
      </c>
      <c r="AV123" s="13" t="s">
        <v>82</v>
      </c>
      <c r="AW123" s="13" t="s">
        <v>28</v>
      </c>
      <c r="AX123" s="13" t="s">
        <v>72</v>
      </c>
      <c r="AY123" s="198" t="s">
        <v>120</v>
      </c>
    </row>
    <row r="124" spans="1:65" s="13" customFormat="1" x14ac:dyDescent="0.2">
      <c r="B124" s="190"/>
      <c r="C124" s="191"/>
      <c r="D124" s="183" t="s">
        <v>125</v>
      </c>
      <c r="E124" s="192" t="s">
        <v>1</v>
      </c>
      <c r="F124" s="193" t="s">
        <v>549</v>
      </c>
      <c r="G124" s="191"/>
      <c r="H124" s="194">
        <v>35.04</v>
      </c>
      <c r="I124" s="370"/>
      <c r="J124" s="191"/>
      <c r="K124" s="191"/>
      <c r="L124" s="195"/>
      <c r="M124" s="379"/>
      <c r="N124" s="196"/>
      <c r="O124" s="196"/>
      <c r="P124" s="196"/>
      <c r="Q124" s="196"/>
      <c r="R124" s="196"/>
      <c r="S124" s="196"/>
      <c r="T124" s="197"/>
      <c r="AT124" s="198" t="s">
        <v>125</v>
      </c>
      <c r="AU124" s="198" t="s">
        <v>80</v>
      </c>
      <c r="AV124" s="13" t="s">
        <v>82</v>
      </c>
      <c r="AW124" s="13" t="s">
        <v>28</v>
      </c>
      <c r="AX124" s="13" t="s">
        <v>80</v>
      </c>
      <c r="AY124" s="198" t="s">
        <v>120</v>
      </c>
    </row>
    <row r="125" spans="1:65" s="13" customFormat="1" x14ac:dyDescent="0.2">
      <c r="B125" s="190"/>
      <c r="C125" s="191"/>
      <c r="D125" s="183" t="s">
        <v>125</v>
      </c>
      <c r="E125" s="192" t="s">
        <v>1</v>
      </c>
      <c r="F125" s="185" t="s">
        <v>550</v>
      </c>
      <c r="G125" s="191"/>
      <c r="H125" s="194"/>
      <c r="I125" s="370"/>
      <c r="J125" s="191"/>
      <c r="K125" s="191"/>
      <c r="L125" s="195"/>
      <c r="M125" s="379"/>
      <c r="N125" s="196"/>
      <c r="O125" s="196"/>
      <c r="P125" s="196"/>
      <c r="Q125" s="196"/>
      <c r="R125" s="196"/>
      <c r="S125" s="196"/>
      <c r="T125" s="197"/>
      <c r="AT125" s="198" t="s">
        <v>125</v>
      </c>
      <c r="AU125" s="198" t="s">
        <v>80</v>
      </c>
      <c r="AV125" s="13" t="s">
        <v>82</v>
      </c>
      <c r="AW125" s="13" t="s">
        <v>28</v>
      </c>
      <c r="AX125" s="13" t="s">
        <v>72</v>
      </c>
      <c r="AY125" s="198" t="s">
        <v>120</v>
      </c>
    </row>
    <row r="126" spans="1:65" s="13" customFormat="1" x14ac:dyDescent="0.2">
      <c r="B126" s="190"/>
      <c r="C126" s="191"/>
      <c r="D126" s="183" t="s">
        <v>125</v>
      </c>
      <c r="E126" s="192" t="s">
        <v>1</v>
      </c>
      <c r="F126" s="193" t="s">
        <v>551</v>
      </c>
      <c r="G126" s="191"/>
      <c r="H126" s="194">
        <v>28.32</v>
      </c>
      <c r="I126" s="370"/>
      <c r="J126" s="191"/>
      <c r="K126" s="191"/>
      <c r="L126" s="195"/>
      <c r="M126" s="379"/>
      <c r="N126" s="196"/>
      <c r="O126" s="196"/>
      <c r="P126" s="196"/>
      <c r="Q126" s="196"/>
      <c r="R126" s="196"/>
      <c r="S126" s="196"/>
      <c r="T126" s="197"/>
      <c r="AT126" s="198" t="s">
        <v>125</v>
      </c>
      <c r="AU126" s="198" t="s">
        <v>80</v>
      </c>
      <c r="AV126" s="13" t="s">
        <v>82</v>
      </c>
      <c r="AW126" s="13" t="s">
        <v>28</v>
      </c>
      <c r="AX126" s="13" t="s">
        <v>80</v>
      </c>
      <c r="AY126" s="198" t="s">
        <v>120</v>
      </c>
    </row>
    <row r="127" spans="1:65" s="13" customFormat="1" x14ac:dyDescent="0.2">
      <c r="B127" s="190"/>
      <c r="C127" s="191"/>
      <c r="D127" s="183" t="s">
        <v>125</v>
      </c>
      <c r="E127" s="192" t="s">
        <v>1</v>
      </c>
      <c r="F127" s="185" t="s">
        <v>552</v>
      </c>
      <c r="G127" s="191"/>
      <c r="H127" s="194"/>
      <c r="I127" s="370"/>
      <c r="J127" s="191"/>
      <c r="K127" s="191"/>
      <c r="L127" s="195"/>
      <c r="M127" s="379"/>
      <c r="N127" s="196"/>
      <c r="O127" s="196"/>
      <c r="P127" s="196"/>
      <c r="Q127" s="196"/>
      <c r="R127" s="196"/>
      <c r="S127" s="196"/>
      <c r="T127" s="197"/>
      <c r="AT127" s="198" t="s">
        <v>125</v>
      </c>
      <c r="AU127" s="198" t="s">
        <v>80</v>
      </c>
      <c r="AV127" s="13" t="s">
        <v>82</v>
      </c>
      <c r="AW127" s="13" t="s">
        <v>28</v>
      </c>
      <c r="AX127" s="13" t="s">
        <v>72</v>
      </c>
      <c r="AY127" s="198" t="s">
        <v>120</v>
      </c>
    </row>
    <row r="128" spans="1:65" s="13" customFormat="1" x14ac:dyDescent="0.2">
      <c r="B128" s="190"/>
      <c r="C128" s="191"/>
      <c r="D128" s="183" t="s">
        <v>125</v>
      </c>
      <c r="E128" s="192" t="s">
        <v>1</v>
      </c>
      <c r="F128" s="193" t="s">
        <v>551</v>
      </c>
      <c r="G128" s="191"/>
      <c r="H128" s="194">
        <v>28.32</v>
      </c>
      <c r="I128" s="370"/>
      <c r="J128" s="191"/>
      <c r="K128" s="191"/>
      <c r="L128" s="195"/>
      <c r="M128" s="379"/>
      <c r="N128" s="196"/>
      <c r="O128" s="196"/>
      <c r="P128" s="196"/>
      <c r="Q128" s="196"/>
      <c r="R128" s="196"/>
      <c r="S128" s="196"/>
      <c r="T128" s="197"/>
      <c r="AT128" s="198" t="s">
        <v>125</v>
      </c>
      <c r="AU128" s="198" t="s">
        <v>80</v>
      </c>
      <c r="AV128" s="13" t="s">
        <v>82</v>
      </c>
      <c r="AW128" s="13" t="s">
        <v>28</v>
      </c>
      <c r="AX128" s="13" t="s">
        <v>80</v>
      </c>
      <c r="AY128" s="198" t="s">
        <v>120</v>
      </c>
    </row>
    <row r="129" spans="1:65" s="13" customFormat="1" x14ac:dyDescent="0.2">
      <c r="B129" s="190"/>
      <c r="C129" s="191"/>
      <c r="D129" s="183" t="s">
        <v>125</v>
      </c>
      <c r="E129" s="192" t="s">
        <v>1</v>
      </c>
      <c r="F129" s="185" t="s">
        <v>592</v>
      </c>
      <c r="G129" s="191"/>
      <c r="H129" s="194"/>
      <c r="I129" s="370"/>
      <c r="J129" s="191"/>
      <c r="K129" s="191"/>
      <c r="L129" s="195"/>
      <c r="M129" s="379"/>
      <c r="N129" s="196"/>
      <c r="O129" s="196"/>
      <c r="P129" s="196"/>
      <c r="Q129" s="196"/>
      <c r="R129" s="196"/>
      <c r="S129" s="196"/>
      <c r="T129" s="197"/>
      <c r="AT129" s="198" t="s">
        <v>125</v>
      </c>
      <c r="AU129" s="198" t="s">
        <v>80</v>
      </c>
      <c r="AV129" s="13" t="s">
        <v>82</v>
      </c>
      <c r="AW129" s="13" t="s">
        <v>28</v>
      </c>
      <c r="AX129" s="13" t="s">
        <v>72</v>
      </c>
      <c r="AY129" s="198" t="s">
        <v>120</v>
      </c>
    </row>
    <row r="130" spans="1:65" s="13" customFormat="1" x14ac:dyDescent="0.2">
      <c r="B130" s="190"/>
      <c r="C130" s="191"/>
      <c r="D130" s="183" t="s">
        <v>125</v>
      </c>
      <c r="E130" s="192" t="s">
        <v>1</v>
      </c>
      <c r="F130" s="193" t="s">
        <v>553</v>
      </c>
      <c r="G130" s="191"/>
      <c r="H130" s="194">
        <v>7.2</v>
      </c>
      <c r="I130" s="370"/>
      <c r="J130" s="191"/>
      <c r="K130" s="191"/>
      <c r="L130" s="195"/>
      <c r="M130" s="379"/>
      <c r="N130" s="196"/>
      <c r="O130" s="196"/>
      <c r="P130" s="196"/>
      <c r="Q130" s="196"/>
      <c r="R130" s="196"/>
      <c r="S130" s="196"/>
      <c r="T130" s="197"/>
      <c r="AT130" s="198" t="s">
        <v>125</v>
      </c>
      <c r="AU130" s="198" t="s">
        <v>80</v>
      </c>
      <c r="AV130" s="13" t="s">
        <v>82</v>
      </c>
      <c r="AW130" s="13" t="s">
        <v>28</v>
      </c>
      <c r="AX130" s="13" t="s">
        <v>80</v>
      </c>
      <c r="AY130" s="198" t="s">
        <v>120</v>
      </c>
    </row>
    <row r="131" spans="1:65" s="14" customFormat="1" x14ac:dyDescent="0.2">
      <c r="B131" s="199"/>
      <c r="C131" s="200"/>
      <c r="D131" s="183" t="s">
        <v>125</v>
      </c>
      <c r="E131" s="201" t="s">
        <v>1</v>
      </c>
      <c r="F131" s="202" t="s">
        <v>131</v>
      </c>
      <c r="G131" s="200"/>
      <c r="H131" s="203">
        <v>98.88</v>
      </c>
      <c r="I131" s="371"/>
      <c r="J131" s="200"/>
      <c r="K131" s="200"/>
      <c r="L131" s="204"/>
      <c r="M131" s="380"/>
      <c r="N131" s="205"/>
      <c r="O131" s="205"/>
      <c r="P131" s="205"/>
      <c r="Q131" s="205"/>
      <c r="R131" s="205"/>
      <c r="S131" s="205"/>
      <c r="T131" s="206"/>
      <c r="AT131" s="207" t="s">
        <v>125</v>
      </c>
      <c r="AU131" s="207" t="s">
        <v>80</v>
      </c>
      <c r="AV131" s="14" t="s">
        <v>124</v>
      </c>
      <c r="AW131" s="14" t="s">
        <v>28</v>
      </c>
      <c r="AX131" s="14" t="s">
        <v>80</v>
      </c>
      <c r="AY131" s="207" t="s">
        <v>120</v>
      </c>
    </row>
    <row r="132" spans="1:65" s="2" customFormat="1" ht="24" customHeight="1" x14ac:dyDescent="0.2">
      <c r="A132" s="261"/>
      <c r="B132" s="31"/>
      <c r="C132" s="170" t="s">
        <v>82</v>
      </c>
      <c r="D132" s="170" t="s">
        <v>121</v>
      </c>
      <c r="E132" s="171" t="s">
        <v>314</v>
      </c>
      <c r="F132" s="172" t="s">
        <v>315</v>
      </c>
      <c r="G132" s="173" t="s">
        <v>187</v>
      </c>
      <c r="H132" s="174">
        <v>98.88</v>
      </c>
      <c r="I132" s="374">
        <v>0</v>
      </c>
      <c r="J132" s="175">
        <f>ROUND(I132*H132,2)</f>
        <v>0</v>
      </c>
      <c r="K132" s="172" t="s">
        <v>123</v>
      </c>
      <c r="L132" s="35"/>
      <c r="M132" s="381" t="s">
        <v>1</v>
      </c>
      <c r="N132" s="176" t="s">
        <v>37</v>
      </c>
      <c r="O132" s="177">
        <v>0.04</v>
      </c>
      <c r="P132" s="177">
        <f>O132*H132</f>
        <v>3.9552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261"/>
      <c r="V132" s="261"/>
      <c r="W132" s="261"/>
      <c r="X132" s="261"/>
      <c r="Y132" s="261"/>
      <c r="Z132" s="261"/>
      <c r="AA132" s="261"/>
      <c r="AB132" s="261"/>
      <c r="AC132" s="261"/>
      <c r="AD132" s="261"/>
      <c r="AE132" s="261"/>
      <c r="AR132" s="179" t="s">
        <v>124</v>
      </c>
      <c r="AT132" s="179" t="s">
        <v>121</v>
      </c>
      <c r="AU132" s="179" t="s">
        <v>80</v>
      </c>
      <c r="AY132" s="16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6" t="s">
        <v>80</v>
      </c>
      <c r="BK132" s="180">
        <f>ROUND(I132*H132,2)</f>
        <v>0</v>
      </c>
      <c r="BL132" s="16" t="s">
        <v>124</v>
      </c>
      <c r="BM132" s="179" t="s">
        <v>355</v>
      </c>
    </row>
    <row r="133" spans="1:65" s="2" customFormat="1" ht="24" customHeight="1" x14ac:dyDescent="0.2">
      <c r="A133" s="261"/>
      <c r="B133" s="31"/>
      <c r="C133" s="170" t="s">
        <v>127</v>
      </c>
      <c r="D133" s="170" t="s">
        <v>121</v>
      </c>
      <c r="E133" s="171" t="s">
        <v>316</v>
      </c>
      <c r="F133" s="172" t="s">
        <v>317</v>
      </c>
      <c r="G133" s="173" t="s">
        <v>187</v>
      </c>
      <c r="H133" s="174">
        <v>98.88</v>
      </c>
      <c r="I133" s="374">
        <v>0</v>
      </c>
      <c r="J133" s="175">
        <f>ROUND(I133*H133,2)</f>
        <v>0</v>
      </c>
      <c r="K133" s="172" t="s">
        <v>123</v>
      </c>
      <c r="L133" s="35"/>
      <c r="M133" s="381" t="s">
        <v>1</v>
      </c>
      <c r="N133" s="176" t="s">
        <v>37</v>
      </c>
      <c r="O133" s="177">
        <v>8.3000000000000004E-2</v>
      </c>
      <c r="P133" s="177">
        <f>O133*H133</f>
        <v>8.2070399999999992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261"/>
      <c r="V133" s="261"/>
      <c r="W133" s="261"/>
      <c r="X133" s="261"/>
      <c r="Y133" s="261"/>
      <c r="Z133" s="261"/>
      <c r="AA133" s="261"/>
      <c r="AB133" s="261"/>
      <c r="AC133" s="261"/>
      <c r="AD133" s="261"/>
      <c r="AE133" s="261"/>
      <c r="AR133" s="179" t="s">
        <v>124</v>
      </c>
      <c r="AT133" s="179" t="s">
        <v>121</v>
      </c>
      <c r="AU133" s="179" t="s">
        <v>80</v>
      </c>
      <c r="AY133" s="16" t="s">
        <v>120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6" t="s">
        <v>80</v>
      </c>
      <c r="BK133" s="180">
        <f>ROUND(I133*H133,2)</f>
        <v>0</v>
      </c>
      <c r="BL133" s="16" t="s">
        <v>124</v>
      </c>
      <c r="BM133" s="179" t="s">
        <v>356</v>
      </c>
    </row>
    <row r="134" spans="1:65" s="2" customFormat="1" ht="36" customHeight="1" x14ac:dyDescent="0.2">
      <c r="A134" s="261"/>
      <c r="B134" s="31"/>
      <c r="C134" s="170" t="s">
        <v>124</v>
      </c>
      <c r="D134" s="170" t="s">
        <v>121</v>
      </c>
      <c r="E134" s="171" t="s">
        <v>318</v>
      </c>
      <c r="F134" s="172" t="s">
        <v>319</v>
      </c>
      <c r="G134" s="173" t="s">
        <v>187</v>
      </c>
      <c r="H134" s="174">
        <v>988.8</v>
      </c>
      <c r="I134" s="374">
        <v>0</v>
      </c>
      <c r="J134" s="175">
        <f>ROUND(I134*H134,2)</f>
        <v>0</v>
      </c>
      <c r="K134" s="172" t="s">
        <v>123</v>
      </c>
      <c r="L134" s="35"/>
      <c r="M134" s="381" t="s">
        <v>1</v>
      </c>
      <c r="N134" s="176" t="s">
        <v>37</v>
      </c>
      <c r="O134" s="177">
        <v>4.0000000000000001E-3</v>
      </c>
      <c r="P134" s="177">
        <f>O134*H134</f>
        <v>3.9552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261"/>
      <c r="V134" s="261"/>
      <c r="W134" s="261"/>
      <c r="X134" s="261"/>
      <c r="Y134" s="261"/>
      <c r="Z134" s="261"/>
      <c r="AA134" s="261"/>
      <c r="AB134" s="261"/>
      <c r="AC134" s="261"/>
      <c r="AD134" s="261"/>
      <c r="AE134" s="261"/>
      <c r="AR134" s="179" t="s">
        <v>124</v>
      </c>
      <c r="AT134" s="179" t="s">
        <v>121</v>
      </c>
      <c r="AU134" s="179" t="s">
        <v>80</v>
      </c>
      <c r="AY134" s="16" t="s">
        <v>120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80</v>
      </c>
      <c r="BK134" s="180">
        <f>ROUND(I134*H134,2)</f>
        <v>0</v>
      </c>
      <c r="BL134" s="16" t="s">
        <v>124</v>
      </c>
      <c r="BM134" s="179" t="s">
        <v>357</v>
      </c>
    </row>
    <row r="135" spans="1:65" s="13" customFormat="1" x14ac:dyDescent="0.2">
      <c r="B135" s="190"/>
      <c r="C135" s="191"/>
      <c r="D135" s="183" t="s">
        <v>125</v>
      </c>
      <c r="E135" s="191"/>
      <c r="F135" s="193" t="s">
        <v>554</v>
      </c>
      <c r="G135" s="191"/>
      <c r="H135" s="194">
        <v>988.8</v>
      </c>
      <c r="I135" s="370"/>
      <c r="J135" s="191"/>
      <c r="K135" s="191"/>
      <c r="L135" s="195"/>
      <c r="M135" s="379"/>
      <c r="N135" s="196"/>
      <c r="O135" s="196"/>
      <c r="P135" s="196"/>
      <c r="Q135" s="196"/>
      <c r="R135" s="196"/>
      <c r="S135" s="196"/>
      <c r="T135" s="197"/>
      <c r="AT135" s="198" t="s">
        <v>125</v>
      </c>
      <c r="AU135" s="198" t="s">
        <v>80</v>
      </c>
      <c r="AV135" s="13" t="s">
        <v>82</v>
      </c>
      <c r="AW135" s="13" t="s">
        <v>4</v>
      </c>
      <c r="AX135" s="13" t="s">
        <v>80</v>
      </c>
      <c r="AY135" s="198" t="s">
        <v>120</v>
      </c>
    </row>
    <row r="136" spans="1:65" s="2" customFormat="1" ht="16.5" customHeight="1" x14ac:dyDescent="0.2">
      <c r="A136" s="261"/>
      <c r="B136" s="31"/>
      <c r="C136" s="170" t="s">
        <v>135</v>
      </c>
      <c r="D136" s="170" t="s">
        <v>121</v>
      </c>
      <c r="E136" s="171" t="s">
        <v>320</v>
      </c>
      <c r="F136" s="172" t="s">
        <v>321</v>
      </c>
      <c r="G136" s="173" t="s">
        <v>187</v>
      </c>
      <c r="H136" s="174">
        <v>98.88</v>
      </c>
      <c r="I136" s="374">
        <v>0</v>
      </c>
      <c r="J136" s="175">
        <f>ROUND(I136*H136,2)</f>
        <v>0</v>
      </c>
      <c r="K136" s="172" t="s">
        <v>123</v>
      </c>
      <c r="L136" s="35"/>
      <c r="M136" s="381" t="s">
        <v>1</v>
      </c>
      <c r="N136" s="176" t="s">
        <v>37</v>
      </c>
      <c r="O136" s="177">
        <v>8.9999999999999993E-3</v>
      </c>
      <c r="P136" s="177">
        <f>O136*H136</f>
        <v>0.88991999999999993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261"/>
      <c r="V136" s="261"/>
      <c r="W136" s="261"/>
      <c r="X136" s="261"/>
      <c r="Y136" s="261"/>
      <c r="Z136" s="261"/>
      <c r="AA136" s="261"/>
      <c r="AB136" s="261"/>
      <c r="AC136" s="261"/>
      <c r="AD136" s="261"/>
      <c r="AE136" s="261"/>
      <c r="AR136" s="179" t="s">
        <v>124</v>
      </c>
      <c r="AT136" s="179" t="s">
        <v>121</v>
      </c>
      <c r="AU136" s="179" t="s">
        <v>80</v>
      </c>
      <c r="AY136" s="16" t="s">
        <v>120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6" t="s">
        <v>80</v>
      </c>
      <c r="BK136" s="180">
        <f>ROUND(I136*H136,2)</f>
        <v>0</v>
      </c>
      <c r="BL136" s="16" t="s">
        <v>124</v>
      </c>
      <c r="BM136" s="179" t="s">
        <v>358</v>
      </c>
    </row>
    <row r="137" spans="1:65" s="2" customFormat="1" ht="24" customHeight="1" x14ac:dyDescent="0.2">
      <c r="A137" s="261"/>
      <c r="B137" s="31"/>
      <c r="C137" s="170" t="s">
        <v>139</v>
      </c>
      <c r="D137" s="170" t="s">
        <v>121</v>
      </c>
      <c r="E137" s="171" t="s">
        <v>322</v>
      </c>
      <c r="F137" s="172" t="s">
        <v>211</v>
      </c>
      <c r="G137" s="173" t="s">
        <v>183</v>
      </c>
      <c r="H137" s="174">
        <v>177.98400000000001</v>
      </c>
      <c r="I137" s="374">
        <v>0</v>
      </c>
      <c r="J137" s="175">
        <f>ROUND(I137*H137,2)</f>
        <v>0</v>
      </c>
      <c r="K137" s="172" t="s">
        <v>123</v>
      </c>
      <c r="L137" s="35"/>
      <c r="M137" s="381" t="s">
        <v>1</v>
      </c>
      <c r="N137" s="176" t="s">
        <v>37</v>
      </c>
      <c r="O137" s="177">
        <v>0</v>
      </c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261"/>
      <c r="V137" s="261"/>
      <c r="W137" s="261"/>
      <c r="X137" s="261"/>
      <c r="Y137" s="261"/>
      <c r="Z137" s="261"/>
      <c r="AA137" s="261"/>
      <c r="AB137" s="261"/>
      <c r="AC137" s="261"/>
      <c r="AD137" s="261"/>
      <c r="AE137" s="261"/>
      <c r="AR137" s="179" t="s">
        <v>124</v>
      </c>
      <c r="AT137" s="179" t="s">
        <v>121</v>
      </c>
      <c r="AU137" s="179" t="s">
        <v>80</v>
      </c>
      <c r="AY137" s="16" t="s">
        <v>120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6" t="s">
        <v>80</v>
      </c>
      <c r="BK137" s="180">
        <f>ROUND(I137*H137,2)</f>
        <v>0</v>
      </c>
      <c r="BL137" s="16" t="s">
        <v>124</v>
      </c>
      <c r="BM137" s="179" t="s">
        <v>359</v>
      </c>
    </row>
    <row r="138" spans="1:65" s="13" customFormat="1" x14ac:dyDescent="0.2">
      <c r="B138" s="190"/>
      <c r="C138" s="191"/>
      <c r="D138" s="183" t="s">
        <v>125</v>
      </c>
      <c r="E138" s="191"/>
      <c r="F138" s="193" t="s">
        <v>555</v>
      </c>
      <c r="G138" s="191"/>
      <c r="H138" s="194">
        <v>177.98400000000001</v>
      </c>
      <c r="I138" s="370"/>
      <c r="J138" s="191"/>
      <c r="K138" s="191"/>
      <c r="L138" s="195"/>
      <c r="M138" s="379"/>
      <c r="N138" s="196"/>
      <c r="O138" s="196"/>
      <c r="P138" s="196"/>
      <c r="Q138" s="196"/>
      <c r="R138" s="196"/>
      <c r="S138" s="196"/>
      <c r="T138" s="197"/>
      <c r="AT138" s="198" t="s">
        <v>125</v>
      </c>
      <c r="AU138" s="198" t="s">
        <v>80</v>
      </c>
      <c r="AV138" s="13" t="s">
        <v>82</v>
      </c>
      <c r="AW138" s="13" t="s">
        <v>4</v>
      </c>
      <c r="AX138" s="13" t="s">
        <v>80</v>
      </c>
      <c r="AY138" s="198" t="s">
        <v>120</v>
      </c>
    </row>
    <row r="139" spans="1:65" s="2" customFormat="1" ht="24" customHeight="1" x14ac:dyDescent="0.2">
      <c r="A139" s="261"/>
      <c r="B139" s="31"/>
      <c r="C139" s="170">
        <v>7</v>
      </c>
      <c r="D139" s="170" t="s">
        <v>121</v>
      </c>
      <c r="E139" s="171" t="s">
        <v>560</v>
      </c>
      <c r="F139" s="172" t="s">
        <v>561</v>
      </c>
      <c r="G139" s="173" t="s">
        <v>187</v>
      </c>
      <c r="H139" s="174">
        <v>40.375999999999998</v>
      </c>
      <c r="I139" s="374">
        <v>0</v>
      </c>
      <c r="J139" s="175">
        <f>ROUND(I139*H139,2)</f>
        <v>0</v>
      </c>
      <c r="K139" s="172" t="s">
        <v>123</v>
      </c>
      <c r="L139" s="35"/>
      <c r="M139" s="381" t="s">
        <v>1</v>
      </c>
      <c r="N139" s="176" t="s">
        <v>37</v>
      </c>
      <c r="O139" s="177">
        <v>0.29899999999999999</v>
      </c>
      <c r="P139" s="177">
        <f>O139*H139</f>
        <v>12.072423999999998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261"/>
      <c r="V139" s="261"/>
      <c r="W139" s="261"/>
      <c r="X139" s="261"/>
      <c r="Y139" s="261"/>
      <c r="Z139" s="261"/>
      <c r="AA139" s="261"/>
      <c r="AB139" s="261"/>
      <c r="AC139" s="261"/>
      <c r="AD139" s="261"/>
      <c r="AE139" s="261"/>
      <c r="AR139" s="179" t="s">
        <v>124</v>
      </c>
      <c r="AT139" s="179" t="s">
        <v>121</v>
      </c>
      <c r="AU139" s="179" t="s">
        <v>80</v>
      </c>
      <c r="AY139" s="16" t="s">
        <v>120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6" t="s">
        <v>80</v>
      </c>
      <c r="BK139" s="180">
        <f>ROUND(I139*H139,2)</f>
        <v>0</v>
      </c>
      <c r="BL139" s="16" t="s">
        <v>124</v>
      </c>
      <c r="BM139" s="179" t="s">
        <v>562</v>
      </c>
    </row>
    <row r="140" spans="1:65" s="13" customFormat="1" ht="19.5" customHeight="1" x14ac:dyDescent="0.2">
      <c r="B140" s="190"/>
      <c r="C140" s="191"/>
      <c r="D140" s="183" t="s">
        <v>125</v>
      </c>
      <c r="E140" s="192" t="s">
        <v>1</v>
      </c>
      <c r="F140" s="185" t="s">
        <v>584</v>
      </c>
      <c r="G140" s="191"/>
      <c r="H140" s="194"/>
      <c r="I140" s="370"/>
      <c r="J140" s="191"/>
      <c r="K140" s="191"/>
      <c r="L140" s="195"/>
      <c r="M140" s="379"/>
      <c r="N140" s="196"/>
      <c r="O140" s="196"/>
      <c r="P140" s="196"/>
      <c r="Q140" s="196"/>
      <c r="R140" s="196"/>
      <c r="S140" s="196"/>
      <c r="T140" s="197"/>
      <c r="AT140" s="198" t="s">
        <v>125</v>
      </c>
      <c r="AU140" s="198" t="s">
        <v>80</v>
      </c>
      <c r="AV140" s="13" t="s">
        <v>82</v>
      </c>
      <c r="AW140" s="13" t="s">
        <v>28</v>
      </c>
      <c r="AX140" s="13" t="s">
        <v>72</v>
      </c>
      <c r="AY140" s="198" t="s">
        <v>120</v>
      </c>
    </row>
    <row r="141" spans="1:65" s="13" customFormat="1" x14ac:dyDescent="0.2">
      <c r="B141" s="190"/>
      <c r="C141" s="191"/>
      <c r="D141" s="183" t="s">
        <v>125</v>
      </c>
      <c r="E141" s="192" t="s">
        <v>1</v>
      </c>
      <c r="F141" s="193" t="s">
        <v>581</v>
      </c>
      <c r="G141" s="191"/>
      <c r="H141" s="194">
        <v>14.308</v>
      </c>
      <c r="I141" s="370"/>
      <c r="J141" s="191"/>
      <c r="K141" s="191"/>
      <c r="L141" s="195"/>
      <c r="M141" s="379"/>
      <c r="N141" s="196"/>
      <c r="O141" s="196"/>
      <c r="P141" s="196"/>
      <c r="Q141" s="196"/>
      <c r="R141" s="196"/>
      <c r="S141" s="196"/>
      <c r="T141" s="197"/>
      <c r="AT141" s="198" t="s">
        <v>125</v>
      </c>
      <c r="AU141" s="198" t="s">
        <v>80</v>
      </c>
      <c r="AV141" s="13" t="s">
        <v>82</v>
      </c>
      <c r="AW141" s="13" t="s">
        <v>28</v>
      </c>
      <c r="AX141" s="13" t="s">
        <v>80</v>
      </c>
      <c r="AY141" s="198" t="s">
        <v>120</v>
      </c>
    </row>
    <row r="142" spans="1:65" s="13" customFormat="1" ht="22.5" x14ac:dyDescent="0.2">
      <c r="B142" s="190"/>
      <c r="C142" s="191"/>
      <c r="D142" s="183" t="s">
        <v>125</v>
      </c>
      <c r="E142" s="192" t="s">
        <v>1</v>
      </c>
      <c r="F142" s="185" t="s">
        <v>585</v>
      </c>
      <c r="G142" s="191"/>
      <c r="H142" s="194"/>
      <c r="I142" s="370"/>
      <c r="J142" s="191"/>
      <c r="K142" s="191"/>
      <c r="L142" s="195"/>
      <c r="M142" s="379"/>
      <c r="N142" s="196"/>
      <c r="O142" s="196"/>
      <c r="P142" s="196"/>
      <c r="Q142" s="196"/>
      <c r="R142" s="196"/>
      <c r="S142" s="196"/>
      <c r="T142" s="197"/>
      <c r="AT142" s="198" t="s">
        <v>125</v>
      </c>
      <c r="AU142" s="198" t="s">
        <v>80</v>
      </c>
      <c r="AV142" s="13" t="s">
        <v>82</v>
      </c>
      <c r="AW142" s="13" t="s">
        <v>28</v>
      </c>
      <c r="AX142" s="13" t="s">
        <v>72</v>
      </c>
      <c r="AY142" s="198" t="s">
        <v>120</v>
      </c>
    </row>
    <row r="143" spans="1:65" s="13" customFormat="1" x14ac:dyDescent="0.2">
      <c r="B143" s="190"/>
      <c r="C143" s="191"/>
      <c r="D143" s="183" t="s">
        <v>125</v>
      </c>
      <c r="E143" s="192" t="s">
        <v>1</v>
      </c>
      <c r="F143" s="193" t="s">
        <v>582</v>
      </c>
      <c r="G143" s="191"/>
      <c r="H143" s="194">
        <v>11.564</v>
      </c>
      <c r="I143" s="370"/>
      <c r="J143" s="191"/>
      <c r="K143" s="191"/>
      <c r="L143" s="195"/>
      <c r="M143" s="379"/>
      <c r="N143" s="196"/>
      <c r="O143" s="196"/>
      <c r="P143" s="196"/>
      <c r="Q143" s="196"/>
      <c r="R143" s="196"/>
      <c r="S143" s="196"/>
      <c r="T143" s="197"/>
      <c r="AT143" s="198" t="s">
        <v>125</v>
      </c>
      <c r="AU143" s="198" t="s">
        <v>80</v>
      </c>
      <c r="AV143" s="13" t="s">
        <v>82</v>
      </c>
      <c r="AW143" s="13" t="s">
        <v>28</v>
      </c>
      <c r="AX143" s="13" t="s">
        <v>80</v>
      </c>
      <c r="AY143" s="198" t="s">
        <v>120</v>
      </c>
    </row>
    <row r="144" spans="1:65" s="13" customFormat="1" ht="22.5" x14ac:dyDescent="0.2">
      <c r="B144" s="190"/>
      <c r="C144" s="191"/>
      <c r="D144" s="183" t="s">
        <v>125</v>
      </c>
      <c r="E144" s="192" t="s">
        <v>1</v>
      </c>
      <c r="F144" s="185" t="s">
        <v>586</v>
      </c>
      <c r="G144" s="191"/>
      <c r="H144" s="194"/>
      <c r="I144" s="370"/>
      <c r="J144" s="191"/>
      <c r="K144" s="191"/>
      <c r="L144" s="195"/>
      <c r="M144" s="379"/>
      <c r="N144" s="196"/>
      <c r="O144" s="196"/>
      <c r="P144" s="196"/>
      <c r="Q144" s="196"/>
      <c r="R144" s="196"/>
      <c r="S144" s="196"/>
      <c r="T144" s="197"/>
      <c r="AT144" s="198" t="s">
        <v>125</v>
      </c>
      <c r="AU144" s="198" t="s">
        <v>80</v>
      </c>
      <c r="AV144" s="13" t="s">
        <v>82</v>
      </c>
      <c r="AW144" s="13" t="s">
        <v>28</v>
      </c>
      <c r="AX144" s="13" t="s">
        <v>72</v>
      </c>
      <c r="AY144" s="198" t="s">
        <v>120</v>
      </c>
    </row>
    <row r="145" spans="1:65" s="13" customFormat="1" x14ac:dyDescent="0.2">
      <c r="B145" s="190"/>
      <c r="C145" s="191"/>
      <c r="D145" s="183" t="s">
        <v>125</v>
      </c>
      <c r="E145" s="192" t="s">
        <v>1</v>
      </c>
      <c r="F145" s="193" t="s">
        <v>582</v>
      </c>
      <c r="G145" s="191"/>
      <c r="H145" s="194">
        <v>11.564</v>
      </c>
      <c r="I145" s="370"/>
      <c r="J145" s="191"/>
      <c r="K145" s="191"/>
      <c r="L145" s="195"/>
      <c r="M145" s="379"/>
      <c r="N145" s="196"/>
      <c r="O145" s="196"/>
      <c r="P145" s="196"/>
      <c r="Q145" s="196"/>
      <c r="R145" s="196"/>
      <c r="S145" s="196"/>
      <c r="T145" s="197"/>
      <c r="AT145" s="198" t="s">
        <v>125</v>
      </c>
      <c r="AU145" s="198" t="s">
        <v>80</v>
      </c>
      <c r="AV145" s="13" t="s">
        <v>82</v>
      </c>
      <c r="AW145" s="13" t="s">
        <v>28</v>
      </c>
      <c r="AX145" s="13" t="s">
        <v>80</v>
      </c>
      <c r="AY145" s="198" t="s">
        <v>120</v>
      </c>
    </row>
    <row r="146" spans="1:65" s="13" customFormat="1" ht="22.5" x14ac:dyDescent="0.2">
      <c r="B146" s="190"/>
      <c r="C146" s="191"/>
      <c r="D146" s="183" t="s">
        <v>125</v>
      </c>
      <c r="E146" s="192" t="s">
        <v>1</v>
      </c>
      <c r="F146" s="185" t="s">
        <v>590</v>
      </c>
      <c r="G146" s="191"/>
      <c r="H146" s="194"/>
      <c r="I146" s="370"/>
      <c r="J146" s="191"/>
      <c r="K146" s="191"/>
      <c r="L146" s="195"/>
      <c r="M146" s="379"/>
      <c r="N146" s="196"/>
      <c r="O146" s="196"/>
      <c r="P146" s="196"/>
      <c r="Q146" s="196"/>
      <c r="R146" s="196"/>
      <c r="S146" s="196"/>
      <c r="T146" s="197"/>
      <c r="AT146" s="198" t="s">
        <v>125</v>
      </c>
      <c r="AU146" s="198" t="s">
        <v>80</v>
      </c>
      <c r="AV146" s="13" t="s">
        <v>82</v>
      </c>
      <c r="AW146" s="13" t="s">
        <v>28</v>
      </c>
      <c r="AX146" s="13" t="s">
        <v>72</v>
      </c>
      <c r="AY146" s="198" t="s">
        <v>120</v>
      </c>
    </row>
    <row r="147" spans="1:65" s="13" customFormat="1" x14ac:dyDescent="0.2">
      <c r="B147" s="190"/>
      <c r="C147" s="191"/>
      <c r="D147" s="183" t="s">
        <v>125</v>
      </c>
      <c r="E147" s="192" t="s">
        <v>1</v>
      </c>
      <c r="F147" s="193" t="s">
        <v>583</v>
      </c>
      <c r="G147" s="191"/>
      <c r="H147" s="194">
        <v>2.94</v>
      </c>
      <c r="I147" s="370"/>
      <c r="J147" s="191"/>
      <c r="K147" s="191"/>
      <c r="L147" s="195"/>
      <c r="M147" s="379"/>
      <c r="N147" s="196"/>
      <c r="O147" s="196"/>
      <c r="P147" s="196"/>
      <c r="Q147" s="196"/>
      <c r="R147" s="196"/>
      <c r="S147" s="196"/>
      <c r="T147" s="197"/>
      <c r="AT147" s="198" t="s">
        <v>125</v>
      </c>
      <c r="AU147" s="198" t="s">
        <v>80</v>
      </c>
      <c r="AV147" s="13" t="s">
        <v>82</v>
      </c>
      <c r="AW147" s="13" t="s">
        <v>28</v>
      </c>
      <c r="AX147" s="13" t="s">
        <v>80</v>
      </c>
      <c r="AY147" s="198" t="s">
        <v>120</v>
      </c>
    </row>
    <row r="148" spans="1:65" s="14" customFormat="1" x14ac:dyDescent="0.2">
      <c r="B148" s="199"/>
      <c r="C148" s="200"/>
      <c r="D148" s="183" t="s">
        <v>125</v>
      </c>
      <c r="E148" s="201" t="s">
        <v>1</v>
      </c>
      <c r="F148" s="202" t="s">
        <v>131</v>
      </c>
      <c r="G148" s="200"/>
      <c r="H148" s="203">
        <v>40.375999999999998</v>
      </c>
      <c r="I148" s="371"/>
      <c r="J148" s="200"/>
      <c r="K148" s="200"/>
      <c r="L148" s="204"/>
      <c r="M148" s="380"/>
      <c r="N148" s="205"/>
      <c r="O148" s="205"/>
      <c r="P148" s="205"/>
      <c r="Q148" s="205"/>
      <c r="R148" s="205"/>
      <c r="S148" s="205"/>
      <c r="T148" s="206"/>
      <c r="AT148" s="207" t="s">
        <v>125</v>
      </c>
      <c r="AU148" s="207" t="s">
        <v>80</v>
      </c>
      <c r="AV148" s="14" t="s">
        <v>124</v>
      </c>
      <c r="AW148" s="14" t="s">
        <v>28</v>
      </c>
      <c r="AX148" s="14" t="s">
        <v>80</v>
      </c>
      <c r="AY148" s="207" t="s">
        <v>120</v>
      </c>
    </row>
    <row r="149" spans="1:65" s="2" customFormat="1" ht="24" customHeight="1" x14ac:dyDescent="0.2">
      <c r="A149" s="261"/>
      <c r="B149" s="31"/>
      <c r="C149" s="170">
        <v>8</v>
      </c>
      <c r="D149" s="170" t="s">
        <v>121</v>
      </c>
      <c r="E149" s="171" t="s">
        <v>380</v>
      </c>
      <c r="F149" s="172" t="s">
        <v>381</v>
      </c>
      <c r="G149" s="173" t="s">
        <v>187</v>
      </c>
      <c r="H149" s="174">
        <v>24.72</v>
      </c>
      <c r="I149" s="374">
        <v>0</v>
      </c>
      <c r="J149" s="175">
        <f>ROUND(I149*H149,2)</f>
        <v>0</v>
      </c>
      <c r="K149" s="172" t="s">
        <v>123</v>
      </c>
      <c r="L149" s="35"/>
      <c r="M149" s="381" t="s">
        <v>1</v>
      </c>
      <c r="N149" s="176" t="s">
        <v>37</v>
      </c>
      <c r="O149" s="177">
        <v>0.28599999999999998</v>
      </c>
      <c r="P149" s="177">
        <f>O149*H149</f>
        <v>7.0699199999999989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261"/>
      <c r="V149" s="261"/>
      <c r="W149" s="261"/>
      <c r="X149" s="261"/>
      <c r="Y149" s="261"/>
      <c r="Z149" s="261"/>
      <c r="AA149" s="261"/>
      <c r="AB149" s="261"/>
      <c r="AC149" s="261"/>
      <c r="AD149" s="261"/>
      <c r="AE149" s="261"/>
      <c r="AR149" s="179" t="s">
        <v>124</v>
      </c>
      <c r="AT149" s="179" t="s">
        <v>121</v>
      </c>
      <c r="AU149" s="179" t="s">
        <v>80</v>
      </c>
      <c r="AY149" s="16" t="s">
        <v>120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80</v>
      </c>
      <c r="BK149" s="180">
        <f>ROUND(I149*H149,2)</f>
        <v>0</v>
      </c>
      <c r="BL149" s="16" t="s">
        <v>124</v>
      </c>
      <c r="BM149" s="179" t="s">
        <v>556</v>
      </c>
    </row>
    <row r="150" spans="1:65" s="13" customFormat="1" ht="14.25" customHeight="1" x14ac:dyDescent="0.2">
      <c r="B150" s="190"/>
      <c r="C150" s="191"/>
      <c r="D150" s="183" t="s">
        <v>125</v>
      </c>
      <c r="E150" s="192" t="s">
        <v>1</v>
      </c>
      <c r="F150" s="185" t="s">
        <v>587</v>
      </c>
      <c r="G150" s="191"/>
      <c r="H150" s="194"/>
      <c r="I150" s="370"/>
      <c r="J150" s="191"/>
      <c r="K150" s="191"/>
      <c r="L150" s="195"/>
      <c r="M150" s="379"/>
      <c r="N150" s="196"/>
      <c r="O150" s="196"/>
      <c r="P150" s="196"/>
      <c r="Q150" s="196"/>
      <c r="R150" s="196"/>
      <c r="S150" s="196"/>
      <c r="T150" s="197"/>
      <c r="AT150" s="198" t="s">
        <v>125</v>
      </c>
      <c r="AU150" s="198" t="s">
        <v>80</v>
      </c>
      <c r="AV150" s="13" t="s">
        <v>82</v>
      </c>
      <c r="AW150" s="13" t="s">
        <v>28</v>
      </c>
      <c r="AX150" s="13" t="s">
        <v>72</v>
      </c>
      <c r="AY150" s="198" t="s">
        <v>120</v>
      </c>
    </row>
    <row r="151" spans="1:65" s="13" customFormat="1" x14ac:dyDescent="0.2">
      <c r="B151" s="190"/>
      <c r="C151" s="191"/>
      <c r="D151" s="183" t="s">
        <v>125</v>
      </c>
      <c r="E151" s="192" t="s">
        <v>1</v>
      </c>
      <c r="F151" s="193" t="s">
        <v>593</v>
      </c>
      <c r="G151" s="191"/>
      <c r="H151" s="194">
        <v>8.76</v>
      </c>
      <c r="I151" s="370"/>
      <c r="J151" s="191"/>
      <c r="K151" s="191"/>
      <c r="L151" s="195"/>
      <c r="M151" s="379"/>
      <c r="N151" s="196"/>
      <c r="O151" s="196"/>
      <c r="P151" s="196"/>
      <c r="Q151" s="196"/>
      <c r="R151" s="196"/>
      <c r="S151" s="196"/>
      <c r="T151" s="197"/>
      <c r="AT151" s="198" t="s">
        <v>125</v>
      </c>
      <c r="AU151" s="198" t="s">
        <v>80</v>
      </c>
      <c r="AV151" s="13" t="s">
        <v>82</v>
      </c>
      <c r="AW151" s="13" t="s">
        <v>28</v>
      </c>
      <c r="AX151" s="13" t="s">
        <v>80</v>
      </c>
      <c r="AY151" s="198" t="s">
        <v>120</v>
      </c>
    </row>
    <row r="152" spans="1:65" s="13" customFormat="1" x14ac:dyDescent="0.2">
      <c r="B152" s="190"/>
      <c r="C152" s="191"/>
      <c r="D152" s="183" t="s">
        <v>125</v>
      </c>
      <c r="E152" s="192" t="s">
        <v>1</v>
      </c>
      <c r="F152" s="185" t="s">
        <v>588</v>
      </c>
      <c r="G152" s="191"/>
      <c r="H152" s="194"/>
      <c r="I152" s="370"/>
      <c r="J152" s="191"/>
      <c r="K152" s="191"/>
      <c r="L152" s="195"/>
      <c r="M152" s="379"/>
      <c r="N152" s="196"/>
      <c r="O152" s="196"/>
      <c r="P152" s="196"/>
      <c r="Q152" s="196"/>
      <c r="R152" s="196"/>
      <c r="S152" s="196"/>
      <c r="T152" s="197"/>
      <c r="AT152" s="198" t="s">
        <v>125</v>
      </c>
      <c r="AU152" s="198" t="s">
        <v>80</v>
      </c>
      <c r="AV152" s="13" t="s">
        <v>82</v>
      </c>
      <c r="AW152" s="13" t="s">
        <v>28</v>
      </c>
      <c r="AX152" s="13" t="s">
        <v>72</v>
      </c>
      <c r="AY152" s="198" t="s">
        <v>120</v>
      </c>
    </row>
    <row r="153" spans="1:65" s="13" customFormat="1" x14ac:dyDescent="0.2">
      <c r="B153" s="190"/>
      <c r="C153" s="191"/>
      <c r="D153" s="183" t="s">
        <v>125</v>
      </c>
      <c r="E153" s="192" t="s">
        <v>1</v>
      </c>
      <c r="F153" s="193" t="s">
        <v>594</v>
      </c>
      <c r="G153" s="191"/>
      <c r="H153" s="194">
        <v>7.08</v>
      </c>
      <c r="I153" s="370"/>
      <c r="J153" s="191"/>
      <c r="K153" s="191"/>
      <c r="L153" s="195"/>
      <c r="M153" s="379"/>
      <c r="N153" s="196"/>
      <c r="O153" s="196"/>
      <c r="P153" s="196"/>
      <c r="Q153" s="196"/>
      <c r="R153" s="196"/>
      <c r="S153" s="196"/>
      <c r="T153" s="197"/>
      <c r="AT153" s="198" t="s">
        <v>125</v>
      </c>
      <c r="AU153" s="198" t="s">
        <v>80</v>
      </c>
      <c r="AV153" s="13" t="s">
        <v>82</v>
      </c>
      <c r="AW153" s="13" t="s">
        <v>28</v>
      </c>
      <c r="AX153" s="13" t="s">
        <v>80</v>
      </c>
      <c r="AY153" s="198" t="s">
        <v>120</v>
      </c>
    </row>
    <row r="154" spans="1:65" s="13" customFormat="1" x14ac:dyDescent="0.2">
      <c r="B154" s="190"/>
      <c r="C154" s="191"/>
      <c r="D154" s="183" t="s">
        <v>125</v>
      </c>
      <c r="E154" s="192" t="s">
        <v>1</v>
      </c>
      <c r="F154" s="185" t="s">
        <v>589</v>
      </c>
      <c r="G154" s="191"/>
      <c r="H154" s="194"/>
      <c r="I154" s="370"/>
      <c r="J154" s="191"/>
      <c r="K154" s="191"/>
      <c r="L154" s="195"/>
      <c r="M154" s="379"/>
      <c r="N154" s="196"/>
      <c r="O154" s="196"/>
      <c r="P154" s="196"/>
      <c r="Q154" s="196"/>
      <c r="R154" s="196"/>
      <c r="S154" s="196"/>
      <c r="T154" s="197"/>
      <c r="AT154" s="198" t="s">
        <v>125</v>
      </c>
      <c r="AU154" s="198" t="s">
        <v>80</v>
      </c>
      <c r="AV154" s="13" t="s">
        <v>82</v>
      </c>
      <c r="AW154" s="13" t="s">
        <v>28</v>
      </c>
      <c r="AX154" s="13" t="s">
        <v>72</v>
      </c>
      <c r="AY154" s="198" t="s">
        <v>120</v>
      </c>
    </row>
    <row r="155" spans="1:65" s="13" customFormat="1" x14ac:dyDescent="0.2">
      <c r="B155" s="190"/>
      <c r="C155" s="191"/>
      <c r="D155" s="183" t="s">
        <v>125</v>
      </c>
      <c r="E155" s="192" t="s">
        <v>1</v>
      </c>
      <c r="F155" s="193" t="s">
        <v>594</v>
      </c>
      <c r="G155" s="191"/>
      <c r="H155" s="194">
        <v>7.08</v>
      </c>
      <c r="I155" s="370"/>
      <c r="J155" s="191"/>
      <c r="K155" s="191"/>
      <c r="L155" s="195"/>
      <c r="M155" s="379"/>
      <c r="N155" s="196"/>
      <c r="O155" s="196"/>
      <c r="P155" s="196"/>
      <c r="Q155" s="196"/>
      <c r="R155" s="196"/>
      <c r="S155" s="196"/>
      <c r="T155" s="197"/>
      <c r="AT155" s="198" t="s">
        <v>125</v>
      </c>
      <c r="AU155" s="198" t="s">
        <v>80</v>
      </c>
      <c r="AV155" s="13" t="s">
        <v>82</v>
      </c>
      <c r="AW155" s="13" t="s">
        <v>28</v>
      </c>
      <c r="AX155" s="13" t="s">
        <v>80</v>
      </c>
      <c r="AY155" s="198" t="s">
        <v>120</v>
      </c>
    </row>
    <row r="156" spans="1:65" s="13" customFormat="1" x14ac:dyDescent="0.2">
      <c r="B156" s="190"/>
      <c r="C156" s="191"/>
      <c r="D156" s="183" t="s">
        <v>125</v>
      </c>
      <c r="E156" s="192" t="s">
        <v>1</v>
      </c>
      <c r="F156" s="185" t="s">
        <v>591</v>
      </c>
      <c r="G156" s="191"/>
      <c r="H156" s="194"/>
      <c r="I156" s="370"/>
      <c r="J156" s="191"/>
      <c r="K156" s="191"/>
      <c r="L156" s="195"/>
      <c r="M156" s="379"/>
      <c r="N156" s="196"/>
      <c r="O156" s="196"/>
      <c r="P156" s="196"/>
      <c r="Q156" s="196"/>
      <c r="R156" s="196"/>
      <c r="S156" s="196"/>
      <c r="T156" s="197"/>
      <c r="AT156" s="198" t="s">
        <v>125</v>
      </c>
      <c r="AU156" s="198" t="s">
        <v>80</v>
      </c>
      <c r="AV156" s="13" t="s">
        <v>82</v>
      </c>
      <c r="AW156" s="13" t="s">
        <v>28</v>
      </c>
      <c r="AX156" s="13" t="s">
        <v>72</v>
      </c>
      <c r="AY156" s="198" t="s">
        <v>120</v>
      </c>
    </row>
    <row r="157" spans="1:65" s="13" customFormat="1" x14ac:dyDescent="0.2">
      <c r="B157" s="190"/>
      <c r="C157" s="191"/>
      <c r="D157" s="183" t="s">
        <v>125</v>
      </c>
      <c r="E157" s="192" t="s">
        <v>1</v>
      </c>
      <c r="F157" s="193" t="s">
        <v>595</v>
      </c>
      <c r="G157" s="191"/>
      <c r="H157" s="194">
        <v>1.8</v>
      </c>
      <c r="I157" s="370"/>
      <c r="J157" s="191"/>
      <c r="K157" s="191"/>
      <c r="L157" s="195"/>
      <c r="M157" s="379"/>
      <c r="N157" s="196"/>
      <c r="O157" s="196"/>
      <c r="P157" s="196"/>
      <c r="Q157" s="196"/>
      <c r="R157" s="196"/>
      <c r="S157" s="196"/>
      <c r="T157" s="197"/>
      <c r="AT157" s="198" t="s">
        <v>125</v>
      </c>
      <c r="AU157" s="198" t="s">
        <v>80</v>
      </c>
      <c r="AV157" s="13" t="s">
        <v>82</v>
      </c>
      <c r="AW157" s="13" t="s">
        <v>28</v>
      </c>
      <c r="AX157" s="13" t="s">
        <v>80</v>
      </c>
      <c r="AY157" s="198" t="s">
        <v>120</v>
      </c>
    </row>
    <row r="158" spans="1:65" s="14" customFormat="1" x14ac:dyDescent="0.2">
      <c r="B158" s="199"/>
      <c r="C158" s="200"/>
      <c r="D158" s="183" t="s">
        <v>125</v>
      </c>
      <c r="E158" s="201" t="s">
        <v>1</v>
      </c>
      <c r="F158" s="202" t="s">
        <v>131</v>
      </c>
      <c r="G158" s="200"/>
      <c r="H158" s="203">
        <v>24.72</v>
      </c>
      <c r="I158" s="371"/>
      <c r="J158" s="200"/>
      <c r="K158" s="200"/>
      <c r="L158" s="204"/>
      <c r="M158" s="380"/>
      <c r="N158" s="205"/>
      <c r="O158" s="205"/>
      <c r="P158" s="205"/>
      <c r="Q158" s="205"/>
      <c r="R158" s="205"/>
      <c r="S158" s="205"/>
      <c r="T158" s="206"/>
      <c r="AT158" s="207" t="s">
        <v>125</v>
      </c>
      <c r="AU158" s="207" t="s">
        <v>80</v>
      </c>
      <c r="AV158" s="14" t="s">
        <v>124</v>
      </c>
      <c r="AW158" s="14" t="s">
        <v>28</v>
      </c>
      <c r="AX158" s="14" t="s">
        <v>80</v>
      </c>
      <c r="AY158" s="207" t="s">
        <v>120</v>
      </c>
    </row>
    <row r="159" spans="1:65" s="2" customFormat="1" ht="16.5" customHeight="1" x14ac:dyDescent="0.2">
      <c r="A159" s="261"/>
      <c r="B159" s="31"/>
      <c r="C159" s="208">
        <v>9</v>
      </c>
      <c r="D159" s="208" t="s">
        <v>180</v>
      </c>
      <c r="E159" s="209" t="s">
        <v>382</v>
      </c>
      <c r="F159" s="210" t="s">
        <v>383</v>
      </c>
      <c r="G159" s="211" t="s">
        <v>183</v>
      </c>
      <c r="H159" s="212">
        <v>49.44</v>
      </c>
      <c r="I159" s="375">
        <v>0</v>
      </c>
      <c r="J159" s="213">
        <f>ROUND(I159*H159,2)</f>
        <v>0</v>
      </c>
      <c r="K159" s="210" t="s">
        <v>123</v>
      </c>
      <c r="L159" s="214"/>
      <c r="M159" s="382" t="s">
        <v>1</v>
      </c>
      <c r="N159" s="215" t="s">
        <v>37</v>
      </c>
      <c r="O159" s="177">
        <v>0</v>
      </c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261"/>
      <c r="V159" s="261"/>
      <c r="W159" s="261"/>
      <c r="X159" s="261"/>
      <c r="Y159" s="261"/>
      <c r="Z159" s="261"/>
      <c r="AA159" s="261"/>
      <c r="AB159" s="261"/>
      <c r="AC159" s="261"/>
      <c r="AD159" s="261"/>
      <c r="AE159" s="261"/>
      <c r="AR159" s="179" t="s">
        <v>148</v>
      </c>
      <c r="AT159" s="179" t="s">
        <v>180</v>
      </c>
      <c r="AU159" s="179" t="s">
        <v>80</v>
      </c>
      <c r="AY159" s="16" t="s">
        <v>120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6" t="s">
        <v>80</v>
      </c>
      <c r="BK159" s="180">
        <f>ROUND(I159*H159,2)</f>
        <v>0</v>
      </c>
      <c r="BL159" s="16" t="s">
        <v>124</v>
      </c>
      <c r="BM159" s="179" t="s">
        <v>384</v>
      </c>
    </row>
    <row r="160" spans="1:65" s="13" customFormat="1" x14ac:dyDescent="0.2">
      <c r="B160" s="190"/>
      <c r="C160" s="191"/>
      <c r="D160" s="183" t="s">
        <v>125</v>
      </c>
      <c r="E160" s="191"/>
      <c r="F160" s="193" t="s">
        <v>596</v>
      </c>
      <c r="G160" s="191"/>
      <c r="H160" s="194">
        <v>49.44</v>
      </c>
      <c r="I160" s="370"/>
      <c r="J160" s="191"/>
      <c r="K160" s="191"/>
      <c r="L160" s="195"/>
      <c r="M160" s="379"/>
      <c r="N160" s="196"/>
      <c r="O160" s="196"/>
      <c r="P160" s="196"/>
      <c r="Q160" s="196"/>
      <c r="R160" s="196"/>
      <c r="S160" s="196"/>
      <c r="T160" s="197"/>
      <c r="AT160" s="198" t="s">
        <v>125</v>
      </c>
      <c r="AU160" s="198" t="s">
        <v>80</v>
      </c>
      <c r="AV160" s="13" t="s">
        <v>82</v>
      </c>
      <c r="AW160" s="13" t="s">
        <v>4</v>
      </c>
      <c r="AX160" s="13" t="s">
        <v>80</v>
      </c>
      <c r="AY160" s="198" t="s">
        <v>120</v>
      </c>
    </row>
    <row r="161" spans="1:65" s="2" customFormat="1" ht="16.5" customHeight="1" x14ac:dyDescent="0.2">
      <c r="A161" s="261"/>
      <c r="B161" s="31"/>
      <c r="C161" s="208">
        <v>10</v>
      </c>
      <c r="D161" s="208" t="s">
        <v>180</v>
      </c>
      <c r="E161" s="209" t="s">
        <v>557</v>
      </c>
      <c r="F161" s="210" t="s">
        <v>558</v>
      </c>
      <c r="G161" s="211" t="s">
        <v>183</v>
      </c>
      <c r="H161" s="212">
        <v>80.751999999999995</v>
      </c>
      <c r="I161" s="375">
        <v>0</v>
      </c>
      <c r="J161" s="213">
        <f>ROUND(I161*H161,2)</f>
        <v>0</v>
      </c>
      <c r="K161" s="210" t="s">
        <v>123</v>
      </c>
      <c r="L161" s="214"/>
      <c r="M161" s="382" t="s">
        <v>1</v>
      </c>
      <c r="N161" s="215" t="s">
        <v>37</v>
      </c>
      <c r="O161" s="177">
        <v>0</v>
      </c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261"/>
      <c r="V161" s="261"/>
      <c r="W161" s="261"/>
      <c r="X161" s="261"/>
      <c r="Y161" s="261"/>
      <c r="Z161" s="261"/>
      <c r="AA161" s="261"/>
      <c r="AB161" s="261"/>
      <c r="AC161" s="261"/>
      <c r="AD161" s="261"/>
      <c r="AE161" s="261"/>
      <c r="AR161" s="179" t="s">
        <v>148</v>
      </c>
      <c r="AT161" s="179" t="s">
        <v>180</v>
      </c>
      <c r="AU161" s="179" t="s">
        <v>80</v>
      </c>
      <c r="AY161" s="16" t="s">
        <v>120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6" t="s">
        <v>80</v>
      </c>
      <c r="BK161" s="180">
        <f>ROUND(I161*H161,2)</f>
        <v>0</v>
      </c>
      <c r="BL161" s="16" t="s">
        <v>124</v>
      </c>
      <c r="BM161" s="179" t="s">
        <v>559</v>
      </c>
    </row>
    <row r="162" spans="1:65" s="13" customFormat="1" x14ac:dyDescent="0.2">
      <c r="B162" s="190"/>
      <c r="C162" s="191"/>
      <c r="D162" s="183" t="s">
        <v>125</v>
      </c>
      <c r="E162" s="192" t="s">
        <v>1</v>
      </c>
      <c r="F162" s="193" t="s">
        <v>597</v>
      </c>
      <c r="G162" s="191"/>
      <c r="H162" s="194">
        <v>80.751999999999995</v>
      </c>
      <c r="I162" s="370"/>
      <c r="J162" s="191"/>
      <c r="K162" s="191"/>
      <c r="L162" s="195"/>
      <c r="M162" s="379"/>
      <c r="N162" s="196"/>
      <c r="O162" s="196"/>
      <c r="P162" s="196"/>
      <c r="Q162" s="196"/>
      <c r="R162" s="196"/>
      <c r="S162" s="196"/>
      <c r="T162" s="197"/>
      <c r="AT162" s="198" t="s">
        <v>125</v>
      </c>
      <c r="AU162" s="198" t="s">
        <v>80</v>
      </c>
      <c r="AV162" s="13" t="s">
        <v>82</v>
      </c>
      <c r="AW162" s="13" t="s">
        <v>28</v>
      </c>
      <c r="AX162" s="13" t="s">
        <v>80</v>
      </c>
      <c r="AY162" s="198" t="s">
        <v>120</v>
      </c>
    </row>
    <row r="163" spans="1:65" s="11" customFormat="1" ht="25.9" customHeight="1" x14ac:dyDescent="0.2">
      <c r="B163" s="158"/>
      <c r="C163" s="159"/>
      <c r="D163" s="160" t="s">
        <v>71</v>
      </c>
      <c r="E163" s="161" t="s">
        <v>148</v>
      </c>
      <c r="F163" s="161" t="s">
        <v>261</v>
      </c>
      <c r="G163" s="159"/>
      <c r="H163" s="159"/>
      <c r="I163" s="372"/>
      <c r="J163" s="162">
        <f>BK163</f>
        <v>0</v>
      </c>
      <c r="K163" s="159"/>
      <c r="L163" s="163"/>
      <c r="M163" s="377"/>
      <c r="N163" s="164"/>
      <c r="O163" s="164"/>
      <c r="P163" s="165">
        <f>SUM(P164:P172)</f>
        <v>43.308999999999997</v>
      </c>
      <c r="Q163" s="164"/>
      <c r="R163" s="165">
        <f>SUM(R164:R172)</f>
        <v>0.70591500000000007</v>
      </c>
      <c r="S163" s="164"/>
      <c r="T163" s="166">
        <f>SUM(T164:T172)</f>
        <v>0</v>
      </c>
      <c r="AR163" s="167" t="s">
        <v>80</v>
      </c>
      <c r="AT163" s="168" t="s">
        <v>71</v>
      </c>
      <c r="AU163" s="168" t="s">
        <v>72</v>
      </c>
      <c r="AY163" s="167" t="s">
        <v>120</v>
      </c>
      <c r="BK163" s="169">
        <f>SUM(BK164:BK172)</f>
        <v>0</v>
      </c>
    </row>
    <row r="164" spans="1:65" s="261" customFormat="1" ht="24" customHeight="1" x14ac:dyDescent="0.2">
      <c r="B164" s="31"/>
      <c r="C164" s="170">
        <v>11</v>
      </c>
      <c r="D164" s="170" t="s">
        <v>121</v>
      </c>
      <c r="E164" s="171" t="s">
        <v>569</v>
      </c>
      <c r="F164" s="172" t="s">
        <v>570</v>
      </c>
      <c r="G164" s="173" t="s">
        <v>163</v>
      </c>
      <c r="H164" s="174">
        <v>139.5</v>
      </c>
      <c r="I164" s="374">
        <v>0</v>
      </c>
      <c r="J164" s="175">
        <f>ROUND(I164*H164,2)</f>
        <v>0</v>
      </c>
      <c r="K164" s="172" t="s">
        <v>123</v>
      </c>
      <c r="L164" s="35"/>
      <c r="M164" s="381" t="s">
        <v>1</v>
      </c>
      <c r="N164" s="176" t="s">
        <v>37</v>
      </c>
      <c r="O164" s="177">
        <v>0.29199999999999998</v>
      </c>
      <c r="P164" s="177">
        <f>O164*H164</f>
        <v>40.733999999999995</v>
      </c>
      <c r="Q164" s="177">
        <v>1.0000000000000001E-5</v>
      </c>
      <c r="R164" s="177">
        <f>Q164*H164</f>
        <v>1.3950000000000002E-3</v>
      </c>
      <c r="S164" s="177">
        <v>0</v>
      </c>
      <c r="T164" s="178">
        <f>S164*H164</f>
        <v>0</v>
      </c>
      <c r="AR164" s="179" t="s">
        <v>124</v>
      </c>
      <c r="AT164" s="179" t="s">
        <v>121</v>
      </c>
      <c r="AU164" s="179" t="s">
        <v>80</v>
      </c>
      <c r="AY164" s="16" t="s">
        <v>120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6" t="s">
        <v>80</v>
      </c>
      <c r="BK164" s="180">
        <f>ROUND(I164*H164,2)</f>
        <v>0</v>
      </c>
      <c r="BL164" s="16" t="s">
        <v>124</v>
      </c>
      <c r="BM164" s="179" t="s">
        <v>571</v>
      </c>
    </row>
    <row r="165" spans="1:65" s="13" customFormat="1" x14ac:dyDescent="0.2">
      <c r="B165" s="190"/>
      <c r="C165" s="191"/>
      <c r="D165" s="183" t="s">
        <v>125</v>
      </c>
      <c r="E165" s="192" t="s">
        <v>1</v>
      </c>
      <c r="F165" s="185" t="s">
        <v>598</v>
      </c>
      <c r="G165" s="191"/>
      <c r="H165" s="194"/>
      <c r="I165" s="370"/>
      <c r="J165" s="191"/>
      <c r="K165" s="191"/>
      <c r="L165" s="195"/>
      <c r="M165" s="379"/>
      <c r="N165" s="196"/>
      <c r="O165" s="196"/>
      <c r="P165" s="196"/>
      <c r="Q165" s="196"/>
      <c r="R165" s="196"/>
      <c r="S165" s="196"/>
      <c r="T165" s="197"/>
      <c r="AT165" s="198" t="s">
        <v>125</v>
      </c>
      <c r="AU165" s="198" t="s">
        <v>80</v>
      </c>
      <c r="AV165" s="13" t="s">
        <v>82</v>
      </c>
      <c r="AW165" s="13" t="s">
        <v>28</v>
      </c>
      <c r="AX165" s="13" t="s">
        <v>72</v>
      </c>
      <c r="AY165" s="198" t="s">
        <v>120</v>
      </c>
    </row>
    <row r="166" spans="1:65" s="13" customFormat="1" x14ac:dyDescent="0.2">
      <c r="B166" s="190"/>
      <c r="C166" s="191"/>
      <c r="D166" s="183" t="s">
        <v>125</v>
      </c>
      <c r="E166" s="192" t="s">
        <v>1</v>
      </c>
      <c r="F166" s="193">
        <v>103</v>
      </c>
      <c r="G166" s="191"/>
      <c r="H166" s="194">
        <v>103</v>
      </c>
      <c r="I166" s="370"/>
      <c r="J166" s="191"/>
      <c r="K166" s="191"/>
      <c r="L166" s="195"/>
      <c r="M166" s="379"/>
      <c r="N166" s="196"/>
      <c r="O166" s="196"/>
      <c r="P166" s="196"/>
      <c r="Q166" s="196"/>
      <c r="R166" s="196"/>
      <c r="S166" s="196"/>
      <c r="T166" s="197"/>
      <c r="AT166" s="198" t="s">
        <v>125</v>
      </c>
      <c r="AU166" s="198" t="s">
        <v>80</v>
      </c>
      <c r="AV166" s="13" t="s">
        <v>82</v>
      </c>
      <c r="AW166" s="13" t="s">
        <v>28</v>
      </c>
      <c r="AX166" s="13" t="s">
        <v>80</v>
      </c>
      <c r="AY166" s="198" t="s">
        <v>120</v>
      </c>
    </row>
    <row r="167" spans="1:65" s="13" customFormat="1" x14ac:dyDescent="0.2">
      <c r="B167" s="190"/>
      <c r="C167" s="191"/>
      <c r="D167" s="183" t="s">
        <v>125</v>
      </c>
      <c r="E167" s="192" t="s">
        <v>1</v>
      </c>
      <c r="F167" s="185" t="s">
        <v>599</v>
      </c>
      <c r="G167" s="191"/>
      <c r="H167" s="194"/>
      <c r="I167" s="370"/>
      <c r="J167" s="191"/>
      <c r="K167" s="191"/>
      <c r="L167" s="195"/>
      <c r="M167" s="379"/>
      <c r="N167" s="196"/>
      <c r="O167" s="196"/>
      <c r="P167" s="196"/>
      <c r="Q167" s="196"/>
      <c r="R167" s="196"/>
      <c r="S167" s="196"/>
      <c r="T167" s="197"/>
      <c r="AT167" s="198" t="s">
        <v>125</v>
      </c>
      <c r="AU167" s="198" t="s">
        <v>80</v>
      </c>
      <c r="AV167" s="13" t="s">
        <v>82</v>
      </c>
      <c r="AW167" s="13" t="s">
        <v>28</v>
      </c>
      <c r="AX167" s="13" t="s">
        <v>72</v>
      </c>
      <c r="AY167" s="198" t="s">
        <v>120</v>
      </c>
    </row>
    <row r="168" spans="1:65" s="13" customFormat="1" x14ac:dyDescent="0.2">
      <c r="B168" s="190"/>
      <c r="C168" s="191"/>
      <c r="D168" s="183" t="s">
        <v>125</v>
      </c>
      <c r="E168" s="192" t="s">
        <v>1</v>
      </c>
      <c r="F168" s="193">
        <v>36.5</v>
      </c>
      <c r="G168" s="191"/>
      <c r="H168" s="194">
        <v>36.5</v>
      </c>
      <c r="I168" s="370"/>
      <c r="J168" s="191"/>
      <c r="K168" s="191"/>
      <c r="L168" s="195"/>
      <c r="M168" s="379"/>
      <c r="N168" s="196"/>
      <c r="O168" s="196"/>
      <c r="P168" s="196"/>
      <c r="Q168" s="196"/>
      <c r="R168" s="196"/>
      <c r="S168" s="196"/>
      <c r="T168" s="197"/>
      <c r="AT168" s="198" t="s">
        <v>125</v>
      </c>
      <c r="AU168" s="198" t="s">
        <v>80</v>
      </c>
      <c r="AV168" s="13" t="s">
        <v>82</v>
      </c>
      <c r="AW168" s="13" t="s">
        <v>28</v>
      </c>
      <c r="AX168" s="13" t="s">
        <v>80</v>
      </c>
      <c r="AY168" s="198" t="s">
        <v>120</v>
      </c>
    </row>
    <row r="169" spans="1:65" s="14" customFormat="1" x14ac:dyDescent="0.2">
      <c r="B169" s="199"/>
      <c r="C169" s="200"/>
      <c r="D169" s="183" t="s">
        <v>125</v>
      </c>
      <c r="E169" s="201" t="s">
        <v>1</v>
      </c>
      <c r="F169" s="202" t="s">
        <v>131</v>
      </c>
      <c r="G169" s="200"/>
      <c r="H169" s="203">
        <v>139.5</v>
      </c>
      <c r="I169" s="371"/>
      <c r="J169" s="200"/>
      <c r="K169" s="200"/>
      <c r="L169" s="204"/>
      <c r="M169" s="380"/>
      <c r="N169" s="205"/>
      <c r="O169" s="205"/>
      <c r="P169" s="205"/>
      <c r="Q169" s="205"/>
      <c r="R169" s="205"/>
      <c r="S169" s="205"/>
      <c r="T169" s="206"/>
      <c r="AT169" s="207" t="s">
        <v>125</v>
      </c>
      <c r="AU169" s="207" t="s">
        <v>80</v>
      </c>
      <c r="AV169" s="14" t="s">
        <v>124</v>
      </c>
      <c r="AW169" s="14" t="s">
        <v>28</v>
      </c>
      <c r="AX169" s="14" t="s">
        <v>80</v>
      </c>
      <c r="AY169" s="207" t="s">
        <v>120</v>
      </c>
    </row>
    <row r="170" spans="1:65" s="2" customFormat="1" ht="16.5" customHeight="1" x14ac:dyDescent="0.2">
      <c r="A170" s="261"/>
      <c r="B170" s="31"/>
      <c r="C170" s="274">
        <v>12</v>
      </c>
      <c r="D170" s="274" t="s">
        <v>180</v>
      </c>
      <c r="E170" s="275" t="s">
        <v>574</v>
      </c>
      <c r="F170" s="276" t="s">
        <v>575</v>
      </c>
      <c r="G170" s="277" t="s">
        <v>163</v>
      </c>
      <c r="H170" s="278">
        <v>36.5</v>
      </c>
      <c r="I170" s="389">
        <v>0</v>
      </c>
      <c r="J170" s="279">
        <f>ROUND(I170*H170,2)</f>
        <v>0</v>
      </c>
      <c r="K170" s="210" t="s">
        <v>123</v>
      </c>
      <c r="L170" s="280"/>
      <c r="M170" s="393" t="s">
        <v>1</v>
      </c>
      <c r="N170" s="281" t="s">
        <v>37</v>
      </c>
      <c r="O170" s="271">
        <v>0</v>
      </c>
      <c r="P170" s="271">
        <f>O170*H170</f>
        <v>0</v>
      </c>
      <c r="Q170" s="271">
        <v>0</v>
      </c>
      <c r="R170" s="271">
        <f>Q170*H170</f>
        <v>0</v>
      </c>
      <c r="S170" s="271">
        <v>0</v>
      </c>
      <c r="T170" s="272">
        <f>S170*H170</f>
        <v>0</v>
      </c>
      <c r="U170" s="261"/>
      <c r="V170" s="261"/>
      <c r="W170" s="261"/>
      <c r="X170" s="261"/>
      <c r="Y170" s="261"/>
      <c r="Z170" s="261"/>
      <c r="AA170" s="261"/>
      <c r="AB170" s="261"/>
      <c r="AC170" s="261"/>
      <c r="AD170" s="261"/>
      <c r="AE170" s="261"/>
      <c r="AR170" s="273" t="s">
        <v>148</v>
      </c>
      <c r="AT170" s="273" t="s">
        <v>180</v>
      </c>
      <c r="AU170" s="273" t="s">
        <v>80</v>
      </c>
      <c r="AY170" s="16" t="s">
        <v>120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6" t="s">
        <v>80</v>
      </c>
      <c r="BK170" s="180">
        <f>ROUND(I170*H170,2)</f>
        <v>0</v>
      </c>
      <c r="BL170" s="16" t="s">
        <v>124</v>
      </c>
      <c r="BM170" s="273" t="s">
        <v>576</v>
      </c>
    </row>
    <row r="171" spans="1:65" s="2" customFormat="1" ht="16.5" customHeight="1" x14ac:dyDescent="0.2">
      <c r="A171" s="261"/>
      <c r="B171" s="31"/>
      <c r="C171" s="274">
        <v>13</v>
      </c>
      <c r="D171" s="274" t="s">
        <v>180</v>
      </c>
      <c r="E171" s="275" t="s">
        <v>577</v>
      </c>
      <c r="F171" s="276" t="s">
        <v>578</v>
      </c>
      <c r="G171" s="277" t="s">
        <v>163</v>
      </c>
      <c r="H171" s="278">
        <v>103</v>
      </c>
      <c r="I171" s="389">
        <v>0</v>
      </c>
      <c r="J171" s="279">
        <f>ROUND(I171*H171,2)</f>
        <v>0</v>
      </c>
      <c r="K171" s="210" t="s">
        <v>123</v>
      </c>
      <c r="L171" s="280"/>
      <c r="M171" s="393" t="s">
        <v>1</v>
      </c>
      <c r="N171" s="281" t="s">
        <v>37</v>
      </c>
      <c r="O171" s="271">
        <v>0</v>
      </c>
      <c r="P171" s="271">
        <f>O171*H171</f>
        <v>0</v>
      </c>
      <c r="Q171" s="271">
        <v>6.7499999999999999E-3</v>
      </c>
      <c r="R171" s="271">
        <f>Q171*H171</f>
        <v>0.69525000000000003</v>
      </c>
      <c r="S171" s="271">
        <v>0</v>
      </c>
      <c r="T171" s="272">
        <f>S171*H171</f>
        <v>0</v>
      </c>
      <c r="U171" s="261"/>
      <c r="V171" s="261"/>
      <c r="W171" s="261"/>
      <c r="X171" s="261"/>
      <c r="Y171" s="261"/>
      <c r="Z171" s="261"/>
      <c r="AA171" s="261"/>
      <c r="AB171" s="261"/>
      <c r="AC171" s="261"/>
      <c r="AD171" s="261"/>
      <c r="AE171" s="261"/>
      <c r="AR171" s="273" t="s">
        <v>148</v>
      </c>
      <c r="AT171" s="273" t="s">
        <v>180</v>
      </c>
      <c r="AU171" s="273" t="s">
        <v>80</v>
      </c>
      <c r="AY171" s="16" t="s">
        <v>120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6" t="s">
        <v>80</v>
      </c>
      <c r="BK171" s="180">
        <f>ROUND(I171*H171,2)</f>
        <v>0</v>
      </c>
      <c r="BL171" s="16" t="s">
        <v>124</v>
      </c>
      <c r="BM171" s="273" t="s">
        <v>579</v>
      </c>
    </row>
    <row r="172" spans="1:65" s="261" customFormat="1" ht="16.5" customHeight="1" x14ac:dyDescent="0.2">
      <c r="B172" s="31"/>
      <c r="C172" s="170">
        <v>14</v>
      </c>
      <c r="D172" s="170" t="s">
        <v>121</v>
      </c>
      <c r="E172" s="171" t="s">
        <v>446</v>
      </c>
      <c r="F172" s="172" t="s">
        <v>572</v>
      </c>
      <c r="G172" s="173" t="s">
        <v>163</v>
      </c>
      <c r="H172" s="174">
        <v>103</v>
      </c>
      <c r="I172" s="374">
        <v>0</v>
      </c>
      <c r="J172" s="175">
        <f>ROUND(I172*H172,2)</f>
        <v>0</v>
      </c>
      <c r="K172" s="172" t="s">
        <v>123</v>
      </c>
      <c r="L172" s="35"/>
      <c r="M172" s="381" t="s">
        <v>1</v>
      </c>
      <c r="N172" s="176" t="s">
        <v>37</v>
      </c>
      <c r="O172" s="177">
        <v>2.5000000000000001E-2</v>
      </c>
      <c r="P172" s="177">
        <f>O172*H172</f>
        <v>2.5750000000000002</v>
      </c>
      <c r="Q172" s="177">
        <v>9.0000000000000006E-5</v>
      </c>
      <c r="R172" s="177">
        <f>Q172*H172</f>
        <v>9.2700000000000005E-3</v>
      </c>
      <c r="S172" s="177">
        <v>0</v>
      </c>
      <c r="T172" s="178">
        <f>S172*H172</f>
        <v>0</v>
      </c>
      <c r="AR172" s="179" t="s">
        <v>124</v>
      </c>
      <c r="AT172" s="179" t="s">
        <v>121</v>
      </c>
      <c r="AU172" s="179" t="s">
        <v>80</v>
      </c>
      <c r="AY172" s="16" t="s">
        <v>120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6" t="s">
        <v>80</v>
      </c>
      <c r="BK172" s="180">
        <f>ROUND(I172*H172,2)</f>
        <v>0</v>
      </c>
      <c r="BL172" s="16" t="s">
        <v>124</v>
      </c>
      <c r="BM172" s="179" t="s">
        <v>573</v>
      </c>
    </row>
    <row r="173" spans="1:65" s="11" customFormat="1" ht="25.9" customHeight="1" x14ac:dyDescent="0.2">
      <c r="B173" s="158"/>
      <c r="C173" s="159"/>
      <c r="D173" s="160" t="s">
        <v>71</v>
      </c>
      <c r="E173" s="161" t="s">
        <v>152</v>
      </c>
      <c r="F173" s="161" t="s">
        <v>185</v>
      </c>
      <c r="G173" s="159"/>
      <c r="H173" s="159"/>
      <c r="I173" s="372"/>
      <c r="J173" s="162">
        <f>BK173</f>
        <v>0</v>
      </c>
      <c r="K173" s="159"/>
      <c r="L173" s="163"/>
      <c r="M173" s="377"/>
      <c r="N173" s="164"/>
      <c r="O173" s="164"/>
      <c r="P173" s="165">
        <f>SUM(P174:P178)</f>
        <v>11.903499999999999</v>
      </c>
      <c r="Q173" s="164"/>
      <c r="R173" s="165">
        <f>SUM(R174:R178)</f>
        <v>9.9803200000000007</v>
      </c>
      <c r="S173" s="164"/>
      <c r="T173" s="166">
        <f>SUM(T174:T178)</f>
        <v>0</v>
      </c>
      <c r="AR173" s="167" t="s">
        <v>80</v>
      </c>
      <c r="AT173" s="168" t="s">
        <v>71</v>
      </c>
      <c r="AU173" s="168" t="s">
        <v>72</v>
      </c>
      <c r="AY173" s="167" t="s">
        <v>120</v>
      </c>
      <c r="BK173" s="169">
        <f>SUM(BK174:BK178)</f>
        <v>0</v>
      </c>
    </row>
    <row r="174" spans="1:65" s="2" customFormat="1" ht="24" customHeight="1" x14ac:dyDescent="0.2">
      <c r="A174" s="261"/>
      <c r="B174" s="31"/>
      <c r="C174" s="170">
        <v>15</v>
      </c>
      <c r="D174" s="170" t="s">
        <v>121</v>
      </c>
      <c r="E174" s="171" t="s">
        <v>563</v>
      </c>
      <c r="F174" s="172" t="s">
        <v>564</v>
      </c>
      <c r="G174" s="173" t="s">
        <v>163</v>
      </c>
      <c r="H174" s="174">
        <v>66.5</v>
      </c>
      <c r="I174" s="374">
        <v>0</v>
      </c>
      <c r="J174" s="175">
        <f>ROUND(I174*H174,2)</f>
        <v>0</v>
      </c>
      <c r="K174" s="172" t="s">
        <v>123</v>
      </c>
      <c r="L174" s="35"/>
      <c r="M174" s="381" t="s">
        <v>1</v>
      </c>
      <c r="N174" s="176" t="s">
        <v>37</v>
      </c>
      <c r="O174" s="177">
        <v>0.17899999999999999</v>
      </c>
      <c r="P174" s="177">
        <f>O174*H174</f>
        <v>11.903499999999999</v>
      </c>
      <c r="Q174" s="177">
        <v>0.11808</v>
      </c>
      <c r="R174" s="177">
        <f>Q174*H174</f>
        <v>7.8523200000000006</v>
      </c>
      <c r="S174" s="177">
        <v>0</v>
      </c>
      <c r="T174" s="178">
        <f>S174*H174</f>
        <v>0</v>
      </c>
      <c r="U174" s="261"/>
      <c r="V174" s="261"/>
      <c r="W174" s="261"/>
      <c r="X174" s="261"/>
      <c r="Y174" s="261"/>
      <c r="Z174" s="261"/>
      <c r="AA174" s="261"/>
      <c r="AB174" s="261"/>
      <c r="AC174" s="261"/>
      <c r="AD174" s="261"/>
      <c r="AE174" s="261"/>
      <c r="AR174" s="179" t="s">
        <v>124</v>
      </c>
      <c r="AT174" s="179" t="s">
        <v>121</v>
      </c>
      <c r="AU174" s="179" t="s">
        <v>80</v>
      </c>
      <c r="AY174" s="16" t="s">
        <v>120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6" t="s">
        <v>80</v>
      </c>
      <c r="BK174" s="180">
        <f>ROUND(I174*H174,2)</f>
        <v>0</v>
      </c>
      <c r="BL174" s="16" t="s">
        <v>124</v>
      </c>
      <c r="BM174" s="179" t="s">
        <v>565</v>
      </c>
    </row>
    <row r="175" spans="1:65" s="12" customFormat="1" x14ac:dyDescent="0.2">
      <c r="B175" s="181"/>
      <c r="C175" s="182"/>
      <c r="D175" s="183" t="s">
        <v>125</v>
      </c>
      <c r="E175" s="184" t="s">
        <v>1</v>
      </c>
      <c r="F175" s="185" t="s">
        <v>600</v>
      </c>
      <c r="G175" s="182"/>
      <c r="H175" s="184" t="s">
        <v>1</v>
      </c>
      <c r="I175" s="369"/>
      <c r="J175" s="182"/>
      <c r="K175" s="182"/>
      <c r="L175" s="186"/>
      <c r="M175" s="378"/>
      <c r="N175" s="187"/>
      <c r="O175" s="187"/>
      <c r="P175" s="187"/>
      <c r="Q175" s="187"/>
      <c r="R175" s="187"/>
      <c r="S175" s="187"/>
      <c r="T175" s="188"/>
      <c r="AT175" s="189" t="s">
        <v>125</v>
      </c>
      <c r="AU175" s="189" t="s">
        <v>80</v>
      </c>
      <c r="AV175" s="12" t="s">
        <v>80</v>
      </c>
      <c r="AW175" s="12" t="s">
        <v>28</v>
      </c>
      <c r="AX175" s="12" t="s">
        <v>72</v>
      </c>
      <c r="AY175" s="189" t="s">
        <v>120</v>
      </c>
    </row>
    <row r="176" spans="1:65" s="13" customFormat="1" x14ac:dyDescent="0.2">
      <c r="B176" s="190"/>
      <c r="C176" s="191"/>
      <c r="D176" s="183" t="s">
        <v>125</v>
      </c>
      <c r="E176" s="192" t="s">
        <v>1</v>
      </c>
      <c r="F176" s="193" t="s">
        <v>601</v>
      </c>
      <c r="G176" s="191"/>
      <c r="H176" s="194">
        <v>66.5</v>
      </c>
      <c r="I176" s="370"/>
      <c r="J176" s="191"/>
      <c r="K176" s="191"/>
      <c r="L176" s="195"/>
      <c r="M176" s="379"/>
      <c r="N176" s="196"/>
      <c r="O176" s="196"/>
      <c r="P176" s="196"/>
      <c r="Q176" s="196"/>
      <c r="R176" s="196"/>
      <c r="S176" s="196"/>
      <c r="T176" s="197"/>
      <c r="AT176" s="198" t="s">
        <v>125</v>
      </c>
      <c r="AU176" s="198" t="s">
        <v>80</v>
      </c>
      <c r="AV176" s="13" t="s">
        <v>82</v>
      </c>
      <c r="AW176" s="13" t="s">
        <v>28</v>
      </c>
      <c r="AX176" s="13" t="s">
        <v>80</v>
      </c>
      <c r="AY176" s="198" t="s">
        <v>120</v>
      </c>
    </row>
    <row r="177" spans="1:65" s="2" customFormat="1" ht="16.5" customHeight="1" x14ac:dyDescent="0.2">
      <c r="A177" s="261"/>
      <c r="B177" s="31"/>
      <c r="C177" s="208">
        <v>16</v>
      </c>
      <c r="D177" s="208" t="s">
        <v>180</v>
      </c>
      <c r="E177" s="209" t="s">
        <v>566</v>
      </c>
      <c r="F177" s="210" t="s">
        <v>567</v>
      </c>
      <c r="G177" s="211" t="s">
        <v>163</v>
      </c>
      <c r="H177" s="212">
        <v>66.5</v>
      </c>
      <c r="I177" s="375">
        <v>0</v>
      </c>
      <c r="J177" s="213">
        <f>ROUND(I177*H177,2)</f>
        <v>0</v>
      </c>
      <c r="K177" s="210" t="s">
        <v>123</v>
      </c>
      <c r="L177" s="214"/>
      <c r="M177" s="382" t="s">
        <v>1</v>
      </c>
      <c r="N177" s="215" t="s">
        <v>37</v>
      </c>
      <c r="O177" s="177">
        <v>0</v>
      </c>
      <c r="P177" s="177">
        <f>O177*H177</f>
        <v>0</v>
      </c>
      <c r="Q177" s="177">
        <v>3.2000000000000001E-2</v>
      </c>
      <c r="R177" s="177">
        <f>Q177*H177</f>
        <v>2.1280000000000001</v>
      </c>
      <c r="S177" s="177">
        <v>0</v>
      </c>
      <c r="T177" s="178">
        <f>S177*H177</f>
        <v>0</v>
      </c>
      <c r="U177" s="261"/>
      <c r="V177" s="261"/>
      <c r="W177" s="261"/>
      <c r="X177" s="261"/>
      <c r="Y177" s="261"/>
      <c r="Z177" s="261"/>
      <c r="AA177" s="261"/>
      <c r="AB177" s="261"/>
      <c r="AC177" s="261"/>
      <c r="AD177" s="261"/>
      <c r="AE177" s="261"/>
      <c r="AR177" s="179" t="s">
        <v>148</v>
      </c>
      <c r="AT177" s="179" t="s">
        <v>180</v>
      </c>
      <c r="AU177" s="179" t="s">
        <v>80</v>
      </c>
      <c r="AY177" s="16" t="s">
        <v>120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6" t="s">
        <v>80</v>
      </c>
      <c r="BK177" s="180">
        <f>ROUND(I177*H177,2)</f>
        <v>0</v>
      </c>
      <c r="BL177" s="16" t="s">
        <v>124</v>
      </c>
      <c r="BM177" s="179" t="s">
        <v>568</v>
      </c>
    </row>
    <row r="178" spans="1:65" s="13" customFormat="1" x14ac:dyDescent="0.2">
      <c r="B178" s="190"/>
      <c r="C178" s="191"/>
      <c r="D178" s="183" t="s">
        <v>125</v>
      </c>
      <c r="E178" s="192" t="s">
        <v>1</v>
      </c>
      <c r="F178" s="193" t="s">
        <v>601</v>
      </c>
      <c r="G178" s="191"/>
      <c r="H178" s="194">
        <v>66.5</v>
      </c>
      <c r="I178" s="370"/>
      <c r="J178" s="191"/>
      <c r="K178" s="191"/>
      <c r="L178" s="195"/>
      <c r="M178" s="379"/>
      <c r="N178" s="196"/>
      <c r="O178" s="196"/>
      <c r="P178" s="196"/>
      <c r="Q178" s="196"/>
      <c r="R178" s="196"/>
      <c r="S178" s="196"/>
      <c r="T178" s="197"/>
      <c r="AT178" s="198" t="s">
        <v>125</v>
      </c>
      <c r="AU178" s="198" t="s">
        <v>80</v>
      </c>
      <c r="AV178" s="13" t="s">
        <v>82</v>
      </c>
      <c r="AW178" s="13" t="s">
        <v>28</v>
      </c>
      <c r="AX178" s="13" t="s">
        <v>80</v>
      </c>
      <c r="AY178" s="198" t="s">
        <v>120</v>
      </c>
    </row>
    <row r="179" spans="1:65" s="11" customFormat="1" ht="25.9" customHeight="1" x14ac:dyDescent="0.2">
      <c r="B179" s="158"/>
      <c r="C179" s="159"/>
      <c r="D179" s="160" t="s">
        <v>71</v>
      </c>
      <c r="E179" s="161" t="s">
        <v>309</v>
      </c>
      <c r="F179" s="161" t="s">
        <v>310</v>
      </c>
      <c r="G179" s="159"/>
      <c r="H179" s="159"/>
      <c r="I179" s="372"/>
      <c r="J179" s="162">
        <f>BK179</f>
        <v>0</v>
      </c>
      <c r="K179" s="159"/>
      <c r="L179" s="163"/>
      <c r="M179" s="377"/>
      <c r="N179" s="164"/>
      <c r="O179" s="164"/>
      <c r="P179" s="165">
        <f>P180</f>
        <v>15.81528</v>
      </c>
      <c r="Q179" s="164"/>
      <c r="R179" s="165">
        <f>R180</f>
        <v>0</v>
      </c>
      <c r="S179" s="164"/>
      <c r="T179" s="166">
        <f>T180</f>
        <v>0</v>
      </c>
      <c r="AR179" s="167" t="s">
        <v>80</v>
      </c>
      <c r="AT179" s="168" t="s">
        <v>71</v>
      </c>
      <c r="AU179" s="168" t="s">
        <v>72</v>
      </c>
      <c r="AY179" s="167" t="s">
        <v>120</v>
      </c>
      <c r="BK179" s="169">
        <f>BK180</f>
        <v>0</v>
      </c>
    </row>
    <row r="180" spans="1:65" s="2" customFormat="1" ht="24" customHeight="1" x14ac:dyDescent="0.2">
      <c r="A180" s="261"/>
      <c r="B180" s="31"/>
      <c r="C180" s="170">
        <v>17</v>
      </c>
      <c r="D180" s="170" t="s">
        <v>121</v>
      </c>
      <c r="E180" s="171" t="s">
        <v>395</v>
      </c>
      <c r="F180" s="172" t="s">
        <v>396</v>
      </c>
      <c r="G180" s="173" t="s">
        <v>183</v>
      </c>
      <c r="H180" s="174">
        <v>10.686</v>
      </c>
      <c r="I180" s="374">
        <v>0</v>
      </c>
      <c r="J180" s="175">
        <f>ROUND(I180*H180,2)</f>
        <v>0</v>
      </c>
      <c r="K180" s="172" t="s">
        <v>123</v>
      </c>
      <c r="L180" s="35"/>
      <c r="M180" s="383" t="s">
        <v>1</v>
      </c>
      <c r="N180" s="219" t="s">
        <v>37</v>
      </c>
      <c r="O180" s="220">
        <v>1.48</v>
      </c>
      <c r="P180" s="220">
        <f>O180*H180</f>
        <v>15.81528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261"/>
      <c r="V180" s="261"/>
      <c r="W180" s="261"/>
      <c r="X180" s="261"/>
      <c r="Y180" s="261"/>
      <c r="Z180" s="261"/>
      <c r="AA180" s="261"/>
      <c r="AB180" s="261"/>
      <c r="AC180" s="261"/>
      <c r="AD180" s="261"/>
      <c r="AE180" s="261"/>
      <c r="AR180" s="179" t="s">
        <v>124</v>
      </c>
      <c r="AT180" s="179" t="s">
        <v>121</v>
      </c>
      <c r="AU180" s="179" t="s">
        <v>80</v>
      </c>
      <c r="AY180" s="16" t="s">
        <v>120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6" t="s">
        <v>80</v>
      </c>
      <c r="BK180" s="180">
        <f>ROUND(I180*H180,2)</f>
        <v>0</v>
      </c>
      <c r="BL180" s="16" t="s">
        <v>124</v>
      </c>
      <c r="BM180" s="179" t="s">
        <v>397</v>
      </c>
    </row>
    <row r="181" spans="1:65" s="2" customFormat="1" ht="6.95" customHeight="1" x14ac:dyDescent="0.2">
      <c r="A181" s="261"/>
      <c r="B181" s="50"/>
      <c r="C181" s="51"/>
      <c r="D181" s="51"/>
      <c r="E181" s="51"/>
      <c r="F181" s="51"/>
      <c r="G181" s="51"/>
      <c r="H181" s="51"/>
      <c r="I181" s="373"/>
      <c r="J181" s="51"/>
      <c r="K181" s="51"/>
      <c r="L181" s="35"/>
      <c r="M181" s="261"/>
      <c r="O181" s="261"/>
      <c r="P181" s="261"/>
      <c r="Q181" s="261"/>
      <c r="R181" s="261"/>
      <c r="S181" s="261"/>
      <c r="T181" s="261"/>
      <c r="U181" s="261"/>
      <c r="V181" s="261"/>
      <c r="W181" s="261"/>
      <c r="X181" s="261"/>
      <c r="Y181" s="261"/>
      <c r="Z181" s="261"/>
      <c r="AA181" s="261"/>
      <c r="AB181" s="261"/>
      <c r="AC181" s="261"/>
      <c r="AD181" s="261"/>
      <c r="AE181" s="261"/>
    </row>
  </sheetData>
  <sheetProtection password="CA23" sheet="1" objects="1" scenarios="1"/>
  <autoFilter ref="C119:K178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001 - SO 001 - Bourací práce</vt:lpstr>
      <vt:lpstr>101.1 - SO 101.1 - Komunikace</vt:lpstr>
      <vt:lpstr>102.1 - SO 102.1 - Chodník</vt:lpstr>
      <vt:lpstr>103 - SO 103 - Parkovací stání</vt:lpstr>
      <vt:lpstr>103.2 - SO 103.2 - Parkovací st</vt:lpstr>
      <vt:lpstr>301 - SO 301 - Odvodnění</vt:lpstr>
      <vt:lpstr>401 - SO 401 - Přeložka VO</vt:lpstr>
      <vt:lpstr>402 - SO 402 - Ochrana IS</vt:lpstr>
      <vt:lpstr>801 - SO 801 - Zeleň</vt:lpstr>
      <vt:lpstr>901 - SO 901 - Kontejnerové stá</vt:lpstr>
      <vt:lpstr>VRN - Vedlejší náklady</vt:lpstr>
      <vt:lpstr>'001 - SO 001 - Bourací práce'!Názvy_tisku</vt:lpstr>
      <vt:lpstr>'101.1 - SO 101.1 - Komunikace'!Názvy_tisku</vt:lpstr>
      <vt:lpstr>'102.1 - SO 102.1 - Chodník'!Názvy_tisku</vt:lpstr>
      <vt:lpstr>'103 - SO 103 - Parkovací stání'!Názvy_tisku</vt:lpstr>
      <vt:lpstr>'103.2 - SO 103.2 - Parkovací st'!Názvy_tisku</vt:lpstr>
      <vt:lpstr>'301 - SO 301 - Odvodnění'!Názvy_tisku</vt:lpstr>
      <vt:lpstr>'401 - SO 401 - Přeložka VO'!Názvy_tisku</vt:lpstr>
      <vt:lpstr>'402 - SO 402 - Ochrana IS'!Názvy_tisku</vt:lpstr>
      <vt:lpstr>'901 - SO 901 - Kontejnerové stá'!Názvy_tisku</vt:lpstr>
      <vt:lpstr>'Rekapitulace stavby'!Názvy_tisku</vt:lpstr>
      <vt:lpstr>'VRN - Vedlejší náklady'!Názvy_tisku</vt:lpstr>
      <vt:lpstr>'001 - SO 001 - Bourací práce'!Oblast_tisku</vt:lpstr>
      <vt:lpstr>'101.1 - SO 101.1 - Komunikace'!Oblast_tisku</vt:lpstr>
      <vt:lpstr>'102.1 - SO 102.1 - Chodník'!Oblast_tisku</vt:lpstr>
      <vt:lpstr>'103 - SO 103 - Parkovací stání'!Oblast_tisku</vt:lpstr>
      <vt:lpstr>'103.2 - SO 103.2 - Parkovací st'!Oblast_tisku</vt:lpstr>
      <vt:lpstr>'301 - SO 301 - Odvodnění'!Oblast_tisku</vt:lpstr>
      <vt:lpstr>'401 - SO 401 - Přeložka VO'!Oblast_tisku</vt:lpstr>
      <vt:lpstr>'402 - SO 402 - Ochrana IS'!Oblast_tisku</vt:lpstr>
      <vt:lpstr>'801 - SO 801 - Zeleň'!Oblast_tisku</vt:lpstr>
      <vt:lpstr>'901 - SO 901 - Kontejnerové stá'!Oblast_tisku</vt:lpstr>
      <vt:lpstr>'Rekapitulace stavby'!Oblast_tisku</vt:lpstr>
      <vt:lpstr>'VRN - Vedlejší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PC_Dela\Ladislav</dc:creator>
  <cp:lastModifiedBy>David</cp:lastModifiedBy>
  <dcterms:created xsi:type="dcterms:W3CDTF">2019-10-23T14:02:26Z</dcterms:created>
  <dcterms:modified xsi:type="dcterms:W3CDTF">2021-04-13T13:27:24Z</dcterms:modified>
</cp:coreProperties>
</file>